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rush9e\Documents\Website Docs\"/>
    </mc:Choice>
  </mc:AlternateContent>
  <xr:revisionPtr revIDLastSave="0" documentId="8_{6C57AF8D-9C3D-4BF8-904A-44E0EF832D04}" xr6:coauthVersionLast="36" xr6:coauthVersionMax="36" xr10:uidLastSave="{00000000-0000-0000-0000-000000000000}"/>
  <bookViews>
    <workbookView xWindow="0" yWindow="800" windowWidth="15200" windowHeight="8580" firstSheet="7" activeTab="7" xr2:uid="{00000000-000D-0000-FFFF-FFFF00000000}"/>
  </bookViews>
  <sheets>
    <sheet name="Instructions" sheetId="1" r:id="rId1"/>
    <sheet name="Ex. 2 Self Score" sheetId="15" r:id="rId2"/>
    <sheet name="Ex. 3 Application Form" sheetId="12" r:id="rId3"/>
    <sheet name="Ex. 10 - Repl. Unit Analysis" sheetId="16" r:id="rId4"/>
    <sheet name="Ex. 23 - Scope of Work" sheetId="2" r:id="rId5"/>
    <sheet name="Scope of Work Example" sheetId="3" r:id="rId6"/>
    <sheet name="Ex. 24 - Rehab Budget Rental" sheetId="4" r:id="rId7"/>
    <sheet name="Ex. 24 - Rehab Budget-Ownership" sheetId="23" r:id="rId8"/>
    <sheet name="Ex. 25 - Operating Budget" sheetId="5" r:id="rId9"/>
    <sheet name="Exhibit 26 - 30 Year Proforma" sheetId="9" r:id="rId10"/>
    <sheet name="Exhibit 27 - Financial Summary " sheetId="18" r:id="rId11"/>
    <sheet name="Ex 28 - Unit Affordability" sheetId="17" r:id="rId12"/>
    <sheet name="Unit Aff Example Rental" sheetId="21" r:id="rId13"/>
    <sheet name="Ex. 28 - Unit Aff-Ownership" sheetId="24" r:id="rId14"/>
    <sheet name="Unit Aff Example Ownership" sheetId="25" r:id="rId15"/>
    <sheet name="Ex 29 Displacment Prevention" sheetId="11" r:id="rId16"/>
    <sheet name="Ex 30 Aff Sales Price " sheetId="26" r:id="rId17"/>
  </sheets>
  <definedNames>
    <definedName name="_____int70">#REF!</definedName>
    <definedName name="_____int80">#REF!</definedName>
    <definedName name="____int70">#REF!</definedName>
    <definedName name="____int80">#REF!</definedName>
    <definedName name="___int70">#REF!</definedName>
    <definedName name="___int80">#REF!</definedName>
    <definedName name="__int70">#REF!</definedName>
    <definedName name="__int80">#REF!</definedName>
    <definedName name="_1_1_Soa_all_data" localSheetId="16">#REF!</definedName>
    <definedName name="_1_1_Soa_all_data">#REF!</definedName>
    <definedName name="_2_1_Soa_all_data2" localSheetId="16">#REF!</definedName>
    <definedName name="_2_1_Soa_all_data2">#REF!</definedName>
    <definedName name="_3_1st_buyer_Purchases_by_Race" localSheetId="16">#REF!</definedName>
    <definedName name="_3_1st_buyer_Purchases_by_Race">#REF!</definedName>
    <definedName name="_4_2003_Claim_part" localSheetId="16">#REF!</definedName>
    <definedName name="_4_2003_Claim_part">#REF!</definedName>
    <definedName name="_5_2003_IIf_Part" localSheetId="16">#REF!</definedName>
    <definedName name="_5_2003_IIf_Part">#REF!</definedName>
    <definedName name="_ftn1" localSheetId="15">'Ex 29 Displacment Prevention'!#REF!</definedName>
    <definedName name="_ftnref1" localSheetId="15">'Ex 29 Displacment Prevention'!#REF!</definedName>
    <definedName name="_int70" localSheetId="11">#REF!</definedName>
    <definedName name="_int70" localSheetId="3">#REF!</definedName>
    <definedName name="_int70" localSheetId="10">#REF!</definedName>
    <definedName name="_int70" localSheetId="12">#REF!</definedName>
    <definedName name="_int70">#REF!</definedName>
    <definedName name="_int80" localSheetId="11">#REF!</definedName>
    <definedName name="_int80" localSheetId="3">#REF!</definedName>
    <definedName name="_int80" localSheetId="10">#REF!</definedName>
    <definedName name="_int80" localSheetId="12">#REF!</definedName>
    <definedName name="_int80">#REF!</definedName>
    <definedName name="abc" localSheetId="11">#REF!</definedName>
    <definedName name="abc" localSheetId="3">#REF!</definedName>
    <definedName name="abc" localSheetId="7">#REF!</definedName>
    <definedName name="abc" localSheetId="13">#REF!</definedName>
    <definedName name="abc" localSheetId="10">#REF!</definedName>
    <definedName name="abc" localSheetId="14">#REF!</definedName>
    <definedName name="abc" localSheetId="12">#REF!</definedName>
    <definedName name="abc">#REF!</definedName>
    <definedName name="affsf" localSheetId="7">'Ex. 24 - Rehab Budget-Ownership'!$C$5</definedName>
    <definedName name="affunits" localSheetId="7">'Ex. 24 - Rehab Budget-Ownership'!$C$6</definedName>
    <definedName name="Avg_Mnthly_Data" localSheetId="16">#REF!</definedName>
    <definedName name="Avg_Mnthly_Data">#REF!</definedName>
    <definedName name="bdrms" localSheetId="11">#REF!</definedName>
    <definedName name="bdrms" localSheetId="3">#REF!</definedName>
    <definedName name="bdrms" localSheetId="7">#REF!</definedName>
    <definedName name="bdrms" localSheetId="13">#REF!</definedName>
    <definedName name="bdrms" localSheetId="10">#REF!</definedName>
    <definedName name="bdrms" localSheetId="14">#REF!</definedName>
    <definedName name="bdrms" localSheetId="12">#REF!</definedName>
    <definedName name="bdrms">#REF!</definedName>
    <definedName name="bdrms2" localSheetId="11">#REF!</definedName>
    <definedName name="bdrms2" localSheetId="3">#REF!</definedName>
    <definedName name="bdrms2" localSheetId="7">#REF!</definedName>
    <definedName name="bdrms2" localSheetId="13">#REF!</definedName>
    <definedName name="bdrms2" localSheetId="10">#REF!</definedName>
    <definedName name="bdrms2" localSheetId="14">#REF!</definedName>
    <definedName name="bdrms2" localSheetId="12">#REF!</definedName>
    <definedName name="bdrms2">#REF!</definedName>
    <definedName name="Data_1991_1995" localSheetId="16">#REF!</definedName>
    <definedName name="Data_1991_1995">#REF!</definedName>
    <definedName name="DC_" localSheetId="16">#REF!</definedName>
    <definedName name="DC_">#REF!</definedName>
    <definedName name="down100" localSheetId="11">#REF!</definedName>
    <definedName name="down100" localSheetId="3">#REF!</definedName>
    <definedName name="down100" localSheetId="7">#REF!</definedName>
    <definedName name="down100" localSheetId="13">#REF!</definedName>
    <definedName name="down100" localSheetId="10">#REF!</definedName>
    <definedName name="down100" localSheetId="14">#REF!</definedName>
    <definedName name="down100" localSheetId="12">#REF!</definedName>
    <definedName name="down100">#REF!</definedName>
    <definedName name="down70" localSheetId="11">#REF!</definedName>
    <definedName name="down70" localSheetId="3">#REF!</definedName>
    <definedName name="down70" localSheetId="7">#REF!</definedName>
    <definedName name="down70" localSheetId="13">#REF!</definedName>
    <definedName name="down70" localSheetId="10">#REF!</definedName>
    <definedName name="down70" localSheetId="14">#REF!</definedName>
    <definedName name="down70" localSheetId="12">#REF!</definedName>
    <definedName name="down70">#REF!</definedName>
    <definedName name="Endorsements_By_State" localSheetId="16">#REF!</definedName>
    <definedName name="Endorsements_By_State">#REF!</definedName>
    <definedName name="Final_Fxed_Rate_data" localSheetId="16">#REF!</definedName>
    <definedName name="Final_Fxed_Rate_data">#REF!</definedName>
    <definedName name="Final_Monthly_Apps_Data" localSheetId="16">#REF!</definedName>
    <definedName name="Final_Monthly_Apps_Data">#REF!</definedName>
    <definedName name="g">#REF!</definedName>
    <definedName name="GA" localSheetId="16">#REF!</definedName>
    <definedName name="GA">#REF!</definedName>
    <definedName name="MSA_Mke_Tble" localSheetId="16">#REF!</definedName>
    <definedName name="MSA_Mke_Tble">#REF!</definedName>
    <definedName name="Mthly_Endrs_DATA" localSheetId="16">#REF!</definedName>
    <definedName name="Mthly_Endrs_DATA">#REF!</definedName>
    <definedName name="PA" localSheetId="16">#REF!</definedName>
    <definedName name="PA">#REF!</definedName>
    <definedName name="_xlnm.Print_Area" localSheetId="11">'Ex 28 - Unit Affordability'!$A$1:$O$54</definedName>
    <definedName name="_xlnm.Print_Area" localSheetId="15">'Ex 29 Displacment Prevention'!$A$1:$K$86</definedName>
    <definedName name="_xlnm.Print_Area" localSheetId="16">'Ex 30 Aff Sales Price '!$B$1:$T$44</definedName>
    <definedName name="_xlnm.Print_Area" localSheetId="4">'Ex. 23 - Scope of Work'!$A$1:$D$44</definedName>
    <definedName name="_xlnm.Print_Area" localSheetId="8">'Ex. 25 - Operating Budget'!$A$1:$D$98</definedName>
    <definedName name="PrintRange" localSheetId="16">'Ex 30 Aff Sales Price '!$B$1:$AC$44</definedName>
    <definedName name="PrintRange">#REF!</definedName>
    <definedName name="Q_Avg_Mnthly_IntRat" localSheetId="16">#REF!</definedName>
    <definedName name="Q_Avg_Mnthly_IntRat">#REF!</definedName>
    <definedName name="QR1_Rpt_Cnty" localSheetId="16">#REF!</definedName>
    <definedName name="QR1_Rpt_Cnty">#REF!</definedName>
    <definedName name="QR1_Rpt_Cnty_MD" localSheetId="16">#REF!</definedName>
    <definedName name="QR1_Rpt_Cnty_MD">#REF!</definedName>
    <definedName name="QR3_Rpt_State_Final" localSheetId="16">#REF!</definedName>
    <definedName name="QR3_Rpt_State_Final">#REF!</definedName>
    <definedName name="QR9_US_Default_Rpt" localSheetId="16">#REF!</definedName>
    <definedName name="QR9_US_Default_Rpt">#REF!</definedName>
    <definedName name="QRY2E_Default_Claims_Combotest" localSheetId="16">#REF!</definedName>
    <definedName name="QRY2E_Default_Claims_Combotest">#REF!</definedName>
    <definedName name="Rpt1_State_Endors" localSheetId="16">#REF!</definedName>
    <definedName name="Rpt1_State_Endors">#REF!</definedName>
    <definedName name="tdc" localSheetId="11">#REF!</definedName>
    <definedName name="tdc" localSheetId="3">#REF!</definedName>
    <definedName name="tdc" localSheetId="7">#REF!</definedName>
    <definedName name="tdc" localSheetId="13">#REF!</definedName>
    <definedName name="tdc" localSheetId="10">#REF!</definedName>
    <definedName name="tdc" localSheetId="14">#REF!</definedName>
    <definedName name="tdc" localSheetId="12">#REF!</definedName>
    <definedName name="tdc">#REF!</definedName>
    <definedName name="The">#REF!</definedName>
    <definedName name="units" localSheetId="11">#REF!</definedName>
    <definedName name="units" localSheetId="3">#REF!</definedName>
    <definedName name="units" localSheetId="7">#REF!</definedName>
    <definedName name="units" localSheetId="13">#REF!</definedName>
    <definedName name="units" localSheetId="10">#REF!</definedName>
    <definedName name="units" localSheetId="14">#REF!</definedName>
    <definedName name="units" localSheetId="12">#REF!</definedName>
    <definedName name="units">#REF!</definedName>
    <definedName name="US_Claims_Default_Data_Combo" localSheetId="16">#REF!</definedName>
    <definedName name="US_Claims_Default_Data_Combo">#REF!</definedName>
    <definedName name="US_Claims_Part1" localSheetId="16">#REF!</definedName>
    <definedName name="US_Claims_Part1">#REF!</definedName>
    <definedName name="US_IIF_Data" localSheetId="16">#REF!</definedName>
    <definedName name="US_IIF_Data">#REF!</definedName>
    <definedName name="Z_2002_Claims" localSheetId="16">#REF!</definedName>
    <definedName name="Z_2002_Claims">#REF!</definedName>
    <definedName name="Z_2002_St_Claims" localSheetId="16">#REF!</definedName>
    <definedName name="Z_2002_St_Claims">#REF!</definedName>
    <definedName name="Z_2002_StClaims" localSheetId="16">#REF!</definedName>
    <definedName name="Z_2002_StClaims">#REF!</definedName>
    <definedName name="Z_Avg_Amt_loans_2002" localSheetId="16">#REF!</definedName>
    <definedName name="Z_Avg_Amt_loans_2002">#REF!</definedName>
    <definedName name="Z_Avg_Amt_loans_St_2002" localSheetId="16">#REF!</definedName>
    <definedName name="Z_Avg_Amt_loans_St_2002">#REF!</definedName>
    <definedName name="Z_Avg_P_L_Claims" localSheetId="16">#REF!</definedName>
    <definedName name="Z_Avg_P_L_Claims">#REF!</definedName>
    <definedName name="Z_F3266ED3_6F7A_425F_BC9F_A305E266C173_.wvu.PrintArea" localSheetId="8" hidden="1">'Ex. 25 - Operating Budget'!$A$1:$D$98</definedName>
    <definedName name="Z_loans_2002" localSheetId="16">#REF!</definedName>
    <definedName name="Z_loans_2002">#REF!</definedName>
    <definedName name="Z_loans_St_2002" localSheetId="16">#REF!</definedName>
    <definedName name="Z_loans_St_2002">#REF!</definedName>
    <definedName name="ZZ_All_Cnty_SoA" localSheetId="16">#REF!</definedName>
    <definedName name="ZZ_All_Cnty_SoA">#REF!</definedName>
    <definedName name="ZZ_CA_Cnty_SoA" localSheetId="16">#REF!</definedName>
    <definedName name="ZZ_CA_Cnty_SoA">#REF!</definedName>
    <definedName name="ZZ_NY_Cnty_SoA" localSheetId="16">#REF!</definedName>
    <definedName name="ZZ_NY_Cnty_SoA">#REF!</definedName>
    <definedName name="ZZZ_IIF" localSheetId="16">#REF!</definedName>
    <definedName name="ZZZ_IIF">#REF!</definedName>
    <definedName name="ZZZ_IIF_1994" localSheetId="16">#REF!</definedName>
    <definedName name="ZZZ_IIF_1994">#REF!</definedName>
    <definedName name="ZZZ_Lender_Detail_FY03" localSheetId="16">#REF!</definedName>
    <definedName name="ZZZ_Lender_Detail_FY03">#REF!</definedName>
    <definedName name="ZZZ_Lender_Detail_FY04_qtrs" localSheetId="16">#REF!</definedName>
    <definedName name="ZZZ_Lender_Detail_FY04_qtrs">#REF!</definedName>
  </definedNames>
  <calcPr calcId="179021"/>
  <customWorkbookViews>
    <customWorkbookView name="Leslie Mullins - Personal View" guid="{F3266ED3-6F7A-425F-BC9F-A305E266C173}" mergeInterval="0" personalView="1" maximized="1" windowWidth="1276" windowHeight="822" activeSheetId="9"/>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3" i="18" l="1"/>
  <c r="B95" i="5"/>
  <c r="B93" i="5"/>
  <c r="C93" i="5" s="1"/>
  <c r="D11" i="15" l="1"/>
  <c r="E7" i="15"/>
  <c r="E11" i="15"/>
  <c r="E18" i="15"/>
  <c r="E22" i="15"/>
  <c r="E30" i="15" l="1"/>
  <c r="B40" i="4"/>
  <c r="D32" i="16"/>
  <c r="D33" i="16"/>
  <c r="D31" i="16"/>
  <c r="H36" i="26" l="1"/>
  <c r="G36" i="26"/>
  <c r="F36" i="26"/>
  <c r="E36" i="26"/>
  <c r="D36" i="26"/>
  <c r="H35" i="26"/>
  <c r="G35" i="26"/>
  <c r="F35" i="26"/>
  <c r="E35" i="26"/>
  <c r="D35" i="26"/>
  <c r="C35" i="26"/>
  <c r="H26" i="26"/>
  <c r="G26" i="26"/>
  <c r="E22" i="26"/>
  <c r="E42" i="26" s="1"/>
  <c r="H21" i="26"/>
  <c r="H22" i="26" s="1"/>
  <c r="G21" i="26"/>
  <c r="G22" i="26" s="1"/>
  <c r="F21" i="26"/>
  <c r="F22" i="26" s="1"/>
  <c r="F40" i="26" s="1"/>
  <c r="E21" i="26"/>
  <c r="D21" i="26"/>
  <c r="D22" i="26" s="1"/>
  <c r="D40" i="26" s="1"/>
  <c r="C21" i="26"/>
  <c r="C22" i="26" s="1"/>
  <c r="C42" i="26" s="1"/>
  <c r="C18" i="26"/>
  <c r="E15" i="26"/>
  <c r="F15" i="26" s="1"/>
  <c r="G15" i="26" s="1"/>
  <c r="H15" i="26" s="1"/>
  <c r="C14" i="26"/>
  <c r="C16" i="26" s="1"/>
  <c r="E10" i="26"/>
  <c r="F10" i="26" s="1"/>
  <c r="E8" i="26"/>
  <c r="D8" i="26"/>
  <c r="D9" i="26" s="1"/>
  <c r="D11" i="26" s="1"/>
  <c r="D14" i="26" s="1"/>
  <c r="D16" i="26" s="1"/>
  <c r="F6" i="26"/>
  <c r="G6" i="26" s="1"/>
  <c r="E6" i="26"/>
  <c r="H34" i="26" l="1"/>
  <c r="F8" i="26"/>
  <c r="F9" i="26" s="1"/>
  <c r="F11" i="26" s="1"/>
  <c r="F14" i="26" s="1"/>
  <c r="F16" i="26" s="1"/>
  <c r="E9" i="26"/>
  <c r="E11" i="26" s="1"/>
  <c r="E14" i="26" s="1"/>
  <c r="E16" i="26" s="1"/>
  <c r="G34" i="26"/>
  <c r="G40" i="26"/>
  <c r="G42" i="26"/>
  <c r="H40" i="26"/>
  <c r="H42" i="26"/>
  <c r="G10" i="26"/>
  <c r="H6" i="26"/>
  <c r="G8" i="26"/>
  <c r="G9" i="26" s="1"/>
  <c r="D42" i="26"/>
  <c r="E40" i="26"/>
  <c r="D34" i="26"/>
  <c r="D43" i="26" s="1"/>
  <c r="D44" i="26" s="1"/>
  <c r="D18" i="26" s="1"/>
  <c r="E34" i="26"/>
  <c r="E43" i="26" s="1"/>
  <c r="E44" i="26" s="1"/>
  <c r="C40" i="26"/>
  <c r="F34" i="26"/>
  <c r="F42" i="26"/>
  <c r="C34" i="26"/>
  <c r="H43" i="26" l="1"/>
  <c r="H44" i="26" s="1"/>
  <c r="E18" i="26"/>
  <c r="H10" i="26"/>
  <c r="G11" i="26"/>
  <c r="G14" i="26" s="1"/>
  <c r="G16" i="26" s="1"/>
  <c r="C43" i="26"/>
  <c r="C44" i="26" s="1"/>
  <c r="H8" i="26"/>
  <c r="H9" i="26" s="1"/>
  <c r="F43" i="26"/>
  <c r="F44" i="26" s="1"/>
  <c r="F18" i="26" s="1"/>
  <c r="G43" i="26"/>
  <c r="G44" i="26" s="1"/>
  <c r="G18" i="26" s="1"/>
  <c r="H11" i="26" l="1"/>
  <c r="H14" i="26" l="1"/>
  <c r="H16" i="26" s="1"/>
  <c r="H18" i="26"/>
  <c r="A2" i="24" l="1"/>
  <c r="A2" i="17"/>
  <c r="A2" i="11" l="1"/>
  <c r="B3" i="9"/>
  <c r="A2" i="16"/>
  <c r="B3" i="5" l="1"/>
  <c r="B3" i="23"/>
  <c r="B4" i="12" l="1"/>
  <c r="B3" i="4" s="1"/>
  <c r="E37" i="25" l="1"/>
  <c r="I36" i="25"/>
  <c r="I35" i="25"/>
  <c r="I34" i="25"/>
  <c r="I33" i="25"/>
  <c r="I32" i="25"/>
  <c r="I31" i="25"/>
  <c r="I30" i="25"/>
  <c r="I29" i="25"/>
  <c r="I28" i="25"/>
  <c r="I27" i="25"/>
  <c r="I26" i="25"/>
  <c r="E21" i="25"/>
  <c r="I20" i="25"/>
  <c r="I19" i="25"/>
  <c r="I18" i="25"/>
  <c r="I17" i="25"/>
  <c r="E36" i="24"/>
  <c r="E41" i="24" s="1"/>
  <c r="I35" i="24"/>
  <c r="I34" i="24"/>
  <c r="I33" i="24"/>
  <c r="I32" i="24"/>
  <c r="I31" i="24"/>
  <c r="I30" i="24"/>
  <c r="I29" i="24"/>
  <c r="I28" i="24"/>
  <c r="I27" i="24"/>
  <c r="I26" i="24"/>
  <c r="I25" i="24"/>
  <c r="I36" i="24" s="1"/>
  <c r="E21" i="24"/>
  <c r="I20" i="24"/>
  <c r="I19" i="24"/>
  <c r="I18" i="24"/>
  <c r="I17" i="24"/>
  <c r="I16" i="24"/>
  <c r="I15" i="24"/>
  <c r="I14" i="24"/>
  <c r="I13" i="24"/>
  <c r="I12" i="24"/>
  <c r="I11" i="24"/>
  <c r="I10" i="24"/>
  <c r="I9" i="24"/>
  <c r="I21" i="24" s="1"/>
  <c r="I37" i="25" l="1"/>
  <c r="E39" i="25"/>
  <c r="F41" i="25" s="1"/>
  <c r="F43" i="25"/>
  <c r="F42" i="25"/>
  <c r="F40" i="25"/>
  <c r="F45" i="24"/>
  <c r="F44" i="24"/>
  <c r="F43" i="24"/>
  <c r="F42" i="24"/>
  <c r="H87" i="23" l="1"/>
  <c r="F87" i="23"/>
  <c r="E87" i="23"/>
  <c r="I86" i="23"/>
  <c r="H80" i="23"/>
  <c r="D80" i="23"/>
  <c r="K78" i="23"/>
  <c r="K87" i="23" s="1"/>
  <c r="J78" i="23"/>
  <c r="J87" i="23" s="1"/>
  <c r="I78" i="23"/>
  <c r="I87" i="23" s="1"/>
  <c r="I89" i="23" s="1"/>
  <c r="G78" i="23"/>
  <c r="G87" i="23" s="1"/>
  <c r="D78" i="23"/>
  <c r="D87" i="23" s="1"/>
  <c r="C77" i="23"/>
  <c r="B77" i="23"/>
  <c r="C76" i="23"/>
  <c r="B76" i="23" s="1"/>
  <c r="C75" i="23"/>
  <c r="B75" i="23"/>
  <c r="C74" i="23"/>
  <c r="B74" i="23" s="1"/>
  <c r="C73" i="23"/>
  <c r="B73" i="23" s="1"/>
  <c r="C72" i="23"/>
  <c r="J69" i="23"/>
  <c r="J80" i="23" s="1"/>
  <c r="K66" i="23"/>
  <c r="K69" i="23" s="1"/>
  <c r="K80" i="23" s="1"/>
  <c r="J66" i="23"/>
  <c r="I66" i="23"/>
  <c r="I69" i="23" s="1"/>
  <c r="I80" i="23" s="1"/>
  <c r="G66" i="23"/>
  <c r="G69" i="23" s="1"/>
  <c r="D66" i="23"/>
  <c r="C65" i="23"/>
  <c r="B65" i="23"/>
  <c r="C64" i="23"/>
  <c r="B64" i="23" s="1"/>
  <c r="C63" i="23"/>
  <c r="B63" i="23" s="1"/>
  <c r="C62" i="23"/>
  <c r="B62" i="23" s="1"/>
  <c r="C61" i="23"/>
  <c r="B61" i="23" s="1"/>
  <c r="C60" i="23"/>
  <c r="B60" i="23"/>
  <c r="K54" i="23"/>
  <c r="K56" i="23" s="1"/>
  <c r="K86" i="23" s="1"/>
  <c r="J54" i="23"/>
  <c r="H54" i="23"/>
  <c r="G54" i="23"/>
  <c r="G56" i="23" s="1"/>
  <c r="G86" i="23" s="1"/>
  <c r="F54" i="23"/>
  <c r="F56" i="23" s="1"/>
  <c r="F86" i="23" s="1"/>
  <c r="F89" i="23" s="1"/>
  <c r="E54" i="23"/>
  <c r="D54" i="23"/>
  <c r="C53" i="23"/>
  <c r="B53" i="23" s="1"/>
  <c r="C52" i="23"/>
  <c r="B52" i="23" s="1"/>
  <c r="C51" i="23"/>
  <c r="B51" i="23" s="1"/>
  <c r="C50" i="23"/>
  <c r="B50" i="23"/>
  <c r="C49" i="23"/>
  <c r="B49" i="23" s="1"/>
  <c r="C48" i="23"/>
  <c r="B48" i="23"/>
  <c r="C47" i="23"/>
  <c r="B47" i="23" s="1"/>
  <c r="C46" i="23"/>
  <c r="B46" i="23"/>
  <c r="C45" i="23"/>
  <c r="B45" i="23" s="1"/>
  <c r="C44" i="23"/>
  <c r="B44" i="23" s="1"/>
  <c r="C43" i="23"/>
  <c r="B43" i="23" s="1"/>
  <c r="C42" i="23"/>
  <c r="B42" i="23"/>
  <c r="C41" i="23"/>
  <c r="B41" i="23" s="1"/>
  <c r="C40" i="23"/>
  <c r="B40" i="23"/>
  <c r="C39" i="23"/>
  <c r="B39" i="23" s="1"/>
  <c r="C38" i="23"/>
  <c r="B38" i="23"/>
  <c r="K35" i="23"/>
  <c r="J35" i="23"/>
  <c r="H35" i="23"/>
  <c r="G35" i="23"/>
  <c r="F35" i="23"/>
  <c r="E35" i="23"/>
  <c r="D35" i="23"/>
  <c r="C34" i="23"/>
  <c r="B34" i="23"/>
  <c r="C33" i="23"/>
  <c r="B33" i="23" s="1"/>
  <c r="C32" i="23"/>
  <c r="B32" i="23"/>
  <c r="C31" i="23"/>
  <c r="B31" i="23" s="1"/>
  <c r="C30" i="23"/>
  <c r="B30" i="23" s="1"/>
  <c r="C29" i="23"/>
  <c r="B29" i="23" s="1"/>
  <c r="K26" i="23"/>
  <c r="J26" i="23"/>
  <c r="J56" i="23" s="1"/>
  <c r="J86" i="23" s="1"/>
  <c r="H26" i="23"/>
  <c r="G26" i="23"/>
  <c r="F26" i="23"/>
  <c r="E26" i="23"/>
  <c r="D26" i="23"/>
  <c r="C25" i="23"/>
  <c r="B25" i="23"/>
  <c r="C24" i="23"/>
  <c r="B24" i="23" s="1"/>
  <c r="C23" i="23"/>
  <c r="B23" i="23" s="1"/>
  <c r="C22" i="23"/>
  <c r="B22" i="23"/>
  <c r="K18" i="23"/>
  <c r="J18" i="23"/>
  <c r="H18" i="23"/>
  <c r="G18" i="23"/>
  <c r="F18" i="23"/>
  <c r="E18" i="23"/>
  <c r="D18" i="23"/>
  <c r="C17" i="23"/>
  <c r="B17" i="23" s="1"/>
  <c r="C16" i="23"/>
  <c r="B16" i="23" s="1"/>
  <c r="C15" i="23"/>
  <c r="B15" i="23" s="1"/>
  <c r="C14" i="23"/>
  <c r="B14" i="23"/>
  <c r="C13" i="23"/>
  <c r="B13" i="23" s="1"/>
  <c r="C12" i="23"/>
  <c r="B12" i="23" s="1"/>
  <c r="K89" i="23" l="1"/>
  <c r="C54" i="23"/>
  <c r="J89" i="23"/>
  <c r="J90" i="23" s="1"/>
  <c r="E56" i="23"/>
  <c r="E86" i="23" s="1"/>
  <c r="E89" i="23" s="1"/>
  <c r="C26" i="23"/>
  <c r="D56" i="23"/>
  <c r="D86" i="23" s="1"/>
  <c r="D89" i="23" s="1"/>
  <c r="D90" i="23" s="1"/>
  <c r="H56" i="23"/>
  <c r="H86" i="23" s="1"/>
  <c r="H89" i="23" s="1"/>
  <c r="H90" i="23" s="1"/>
  <c r="C66" i="23"/>
  <c r="B18" i="23"/>
  <c r="B66" i="23"/>
  <c r="C80" i="23"/>
  <c r="B35" i="23"/>
  <c r="D91" i="23"/>
  <c r="J91" i="23"/>
  <c r="C69" i="23"/>
  <c r="B69" i="23" s="1"/>
  <c r="G80" i="23"/>
  <c r="F91" i="23"/>
  <c r="F90" i="23"/>
  <c r="I91" i="23"/>
  <c r="I90" i="23"/>
  <c r="E90" i="23"/>
  <c r="E91" i="23"/>
  <c r="B26" i="23"/>
  <c r="G89" i="23"/>
  <c r="K91" i="23"/>
  <c r="K90" i="23"/>
  <c r="B54" i="23"/>
  <c r="B56" i="23" s="1"/>
  <c r="B86" i="23" s="1"/>
  <c r="H91" i="23"/>
  <c r="C78" i="23"/>
  <c r="C87" i="23" s="1"/>
  <c r="C18" i="23"/>
  <c r="B72" i="23"/>
  <c r="C35" i="23"/>
  <c r="C56" i="23" s="1"/>
  <c r="C86" i="23" s="1"/>
  <c r="C89" i="23" l="1"/>
  <c r="B78" i="23"/>
  <c r="B87" i="23" s="1"/>
  <c r="B89" i="23" s="1"/>
  <c r="B80" i="23"/>
  <c r="G91" i="23"/>
  <c r="G90" i="23"/>
  <c r="B91" i="23" l="1"/>
  <c r="B90" i="23"/>
  <c r="C91" i="23"/>
  <c r="C90" i="23"/>
  <c r="D22" i="15" l="1"/>
  <c r="D18" i="15"/>
  <c r="E37" i="21" l="1"/>
  <c r="E36" i="21"/>
  <c r="B31" i="21"/>
  <c r="A35" i="21" s="1"/>
  <c r="J30" i="21"/>
  <c r="J31" i="21" s="1"/>
  <c r="J29" i="21"/>
  <c r="J28" i="21"/>
  <c r="B24" i="21"/>
  <c r="J23" i="21"/>
  <c r="J22" i="21"/>
  <c r="J21" i="21"/>
  <c r="B17" i="21"/>
  <c r="L16" i="21"/>
  <c r="J16" i="21"/>
  <c r="I16" i="21"/>
  <c r="L15" i="21"/>
  <c r="J15" i="21"/>
  <c r="I15" i="21"/>
  <c r="L14" i="21"/>
  <c r="J14" i="21"/>
  <c r="I14" i="21"/>
  <c r="L13" i="21"/>
  <c r="J13" i="21"/>
  <c r="I13" i="21"/>
  <c r="L12" i="21"/>
  <c r="J12" i="21"/>
  <c r="I12" i="21"/>
  <c r="L11" i="21"/>
  <c r="J11" i="21"/>
  <c r="I11" i="21"/>
  <c r="L10" i="21"/>
  <c r="J10" i="21"/>
  <c r="I10" i="21"/>
  <c r="L9" i="21"/>
  <c r="J9" i="21"/>
  <c r="I9" i="21"/>
  <c r="L8" i="21"/>
  <c r="J8" i="21"/>
  <c r="I8" i="21"/>
  <c r="C22" i="15"/>
  <c r="B22" i="15"/>
  <c r="J17" i="21" l="1"/>
  <c r="J24" i="21"/>
  <c r="M34" i="21" s="1"/>
  <c r="M38" i="21" s="1"/>
  <c r="G23" i="18"/>
  <c r="F23" i="18"/>
  <c r="E20" i="18"/>
  <c r="E21" i="18" s="1"/>
  <c r="E24" i="18" s="1"/>
  <c r="D20" i="18"/>
  <c r="D21" i="18" s="1"/>
  <c r="D24" i="18" s="1"/>
  <c r="C20" i="18"/>
  <c r="G19" i="18"/>
  <c r="B19" i="18"/>
  <c r="F19" i="18" s="1"/>
  <c r="B18" i="18"/>
  <c r="G18" i="18" s="1"/>
  <c r="B17" i="18"/>
  <c r="G17" i="18" s="1"/>
  <c r="B16" i="18"/>
  <c r="F16" i="18" s="1"/>
  <c r="B15" i="18"/>
  <c r="G15" i="18" s="1"/>
  <c r="B14" i="18"/>
  <c r="G14" i="18" s="1"/>
  <c r="F13" i="18"/>
  <c r="B13" i="18"/>
  <c r="G13" i="18" s="1"/>
  <c r="C12" i="18"/>
  <c r="C21" i="18" s="1"/>
  <c r="C22" i="18" s="1"/>
  <c r="B11" i="18"/>
  <c r="F11" i="18" s="1"/>
  <c r="B10" i="18"/>
  <c r="G10" i="18" s="1"/>
  <c r="B7" i="18"/>
  <c r="B6" i="18"/>
  <c r="I51" i="17"/>
  <c r="H51" i="17"/>
  <c r="G51" i="17"/>
  <c r="I50" i="17"/>
  <c r="H50" i="17"/>
  <c r="G50" i="17"/>
  <c r="I49" i="17"/>
  <c r="H49" i="17"/>
  <c r="G49" i="17"/>
  <c r="I48" i="17"/>
  <c r="H48" i="17"/>
  <c r="G48" i="17"/>
  <c r="I47" i="17"/>
  <c r="H47" i="17"/>
  <c r="G47" i="17"/>
  <c r="B35" i="17"/>
  <c r="J34" i="17"/>
  <c r="J33" i="17"/>
  <c r="J32" i="17"/>
  <c r="B28" i="17"/>
  <c r="J27" i="17"/>
  <c r="J26" i="17"/>
  <c r="J25" i="17"/>
  <c r="B21" i="17"/>
  <c r="E41" i="17" s="1"/>
  <c r="L20" i="17"/>
  <c r="J20" i="17"/>
  <c r="I20" i="17"/>
  <c r="L19" i="17"/>
  <c r="J19" i="17"/>
  <c r="I19" i="17"/>
  <c r="L18" i="17"/>
  <c r="J18" i="17"/>
  <c r="I18" i="17"/>
  <c r="L17" i="17"/>
  <c r="J17" i="17"/>
  <c r="I17" i="17"/>
  <c r="L16" i="17"/>
  <c r="J16" i="17"/>
  <c r="I16" i="17"/>
  <c r="L15" i="17"/>
  <c r="J15" i="17"/>
  <c r="I15" i="17"/>
  <c r="L14" i="17"/>
  <c r="J14" i="17"/>
  <c r="I14" i="17"/>
  <c r="L13" i="17"/>
  <c r="J13" i="17"/>
  <c r="I13" i="17"/>
  <c r="L12" i="17"/>
  <c r="J12" i="17"/>
  <c r="I12" i="17"/>
  <c r="L11" i="17"/>
  <c r="J11" i="17"/>
  <c r="I11" i="17"/>
  <c r="L10" i="17"/>
  <c r="J10" i="17"/>
  <c r="I10" i="17"/>
  <c r="L9" i="17"/>
  <c r="J9" i="17"/>
  <c r="I9" i="17"/>
  <c r="L8" i="17"/>
  <c r="J8" i="17"/>
  <c r="I8" i="17"/>
  <c r="C39" i="2"/>
  <c r="J28" i="17" l="1"/>
  <c r="J35" i="17"/>
  <c r="B12" i="18"/>
  <c r="G12" i="18" s="1"/>
  <c r="F15" i="18"/>
  <c r="F10" i="18"/>
  <c r="B20" i="18"/>
  <c r="F20" i="18" s="1"/>
  <c r="F14" i="18"/>
  <c r="A39" i="17"/>
  <c r="J21" i="17"/>
  <c r="E40" i="17"/>
  <c r="M38" i="17"/>
  <c r="M45" i="17" s="1"/>
  <c r="C12" i="9" s="1"/>
  <c r="G20" i="18"/>
  <c r="G11" i="18"/>
  <c r="G16" i="18"/>
  <c r="F17" i="18"/>
  <c r="C24" i="18"/>
  <c r="F18" i="18"/>
  <c r="D29" i="16"/>
  <c r="D30" i="16"/>
  <c r="F12" i="18" l="1"/>
  <c r="B21" i="18"/>
  <c r="B24" i="18" s="1"/>
  <c r="G21" i="18"/>
  <c r="D7" i="15"/>
  <c r="D30" i="15" s="1"/>
  <c r="C18" i="15"/>
  <c r="C11" i="15"/>
  <c r="C7" i="15"/>
  <c r="B18" i="15"/>
  <c r="B11" i="15"/>
  <c r="B7" i="15"/>
  <c r="C33" i="9"/>
  <c r="AE33" i="9" s="1"/>
  <c r="AD33" i="9"/>
  <c r="D34" i="9"/>
  <c r="E34" i="9" s="1"/>
  <c r="F34" i="9" s="1"/>
  <c r="G34" i="9" s="1"/>
  <c r="H34" i="9" s="1"/>
  <c r="I34" i="9" s="1"/>
  <c r="J34" i="9" s="1"/>
  <c r="K34" i="9" s="1"/>
  <c r="L34" i="9" s="1"/>
  <c r="M34" i="9" s="1"/>
  <c r="N34" i="9" s="1"/>
  <c r="O34" i="9" s="1"/>
  <c r="P34" i="9" s="1"/>
  <c r="Q34" i="9" s="1"/>
  <c r="R34" i="9" s="1"/>
  <c r="S34" i="9" s="1"/>
  <c r="T34" i="9" s="1"/>
  <c r="U34" i="9" s="1"/>
  <c r="V34" i="9" s="1"/>
  <c r="W34" i="9" s="1"/>
  <c r="X34" i="9" s="1"/>
  <c r="Y34" i="9" s="1"/>
  <c r="Z34" i="9" s="1"/>
  <c r="AA34" i="9" s="1"/>
  <c r="AB34" i="9" s="1"/>
  <c r="AC34" i="9" s="1"/>
  <c r="AD34" i="9" s="1"/>
  <c r="AE34" i="9" s="1"/>
  <c r="AF34" i="9" s="1"/>
  <c r="X33" i="9"/>
  <c r="AB33" i="9"/>
  <c r="U33" i="9"/>
  <c r="E49" i="11"/>
  <c r="J49" i="11"/>
  <c r="E50" i="11"/>
  <c r="J50" i="11"/>
  <c r="E51" i="11"/>
  <c r="J51" i="11"/>
  <c r="E52" i="11"/>
  <c r="J52" i="11"/>
  <c r="E53" i="11"/>
  <c r="J53" i="11"/>
  <c r="E54" i="11"/>
  <c r="J54" i="11"/>
  <c r="E55" i="11"/>
  <c r="J55" i="11"/>
  <c r="E56" i="11"/>
  <c r="J56" i="11"/>
  <c r="E57" i="11"/>
  <c r="J57" i="11"/>
  <c r="J86" i="11"/>
  <c r="E86" i="11"/>
  <c r="J85" i="11"/>
  <c r="E85" i="11"/>
  <c r="J84" i="11"/>
  <c r="E84" i="11"/>
  <c r="J83" i="11"/>
  <c r="E83" i="11"/>
  <c r="J82" i="11"/>
  <c r="E82" i="11"/>
  <c r="J81" i="11"/>
  <c r="E81" i="11"/>
  <c r="J80" i="11"/>
  <c r="E80" i="11"/>
  <c r="J79" i="11"/>
  <c r="E79" i="11"/>
  <c r="J78" i="11"/>
  <c r="E78" i="11"/>
  <c r="J77" i="11"/>
  <c r="E77" i="11"/>
  <c r="J76" i="11"/>
  <c r="E76" i="11"/>
  <c r="J75" i="11"/>
  <c r="E75" i="11"/>
  <c r="J74" i="11"/>
  <c r="E74" i="11"/>
  <c r="J73" i="11"/>
  <c r="E73" i="11"/>
  <c r="J72" i="11"/>
  <c r="E72" i="11"/>
  <c r="J71" i="11"/>
  <c r="E71" i="11"/>
  <c r="J70" i="11"/>
  <c r="E70" i="11"/>
  <c r="J69" i="11"/>
  <c r="E69" i="11"/>
  <c r="J68" i="11"/>
  <c r="E68" i="11"/>
  <c r="J67" i="11"/>
  <c r="E67" i="11"/>
  <c r="J66" i="11"/>
  <c r="E66" i="11"/>
  <c r="J65" i="11"/>
  <c r="E65" i="11"/>
  <c r="J64" i="11"/>
  <c r="E64" i="11"/>
  <c r="J63" i="11"/>
  <c r="E63" i="11"/>
  <c r="J62" i="11"/>
  <c r="E62" i="11"/>
  <c r="J61" i="11"/>
  <c r="E61" i="11"/>
  <c r="J60" i="11"/>
  <c r="E60" i="11"/>
  <c r="J59" i="11"/>
  <c r="E59" i="11"/>
  <c r="J58" i="11"/>
  <c r="E58" i="11"/>
  <c r="J48" i="11"/>
  <c r="E48" i="11"/>
  <c r="J47" i="11"/>
  <c r="E47" i="11"/>
  <c r="J46" i="11"/>
  <c r="E46" i="11"/>
  <c r="J45" i="11"/>
  <c r="E45" i="11"/>
  <c r="J44" i="11"/>
  <c r="E44" i="11"/>
  <c r="J43" i="11"/>
  <c r="E43" i="11"/>
  <c r="J42" i="11"/>
  <c r="E42" i="11"/>
  <c r="J41" i="11"/>
  <c r="E41" i="11"/>
  <c r="J40" i="11"/>
  <c r="E40" i="11"/>
  <c r="J39" i="11"/>
  <c r="E39" i="11"/>
  <c r="J38" i="11"/>
  <c r="E38" i="11"/>
  <c r="J37" i="11"/>
  <c r="E37" i="11"/>
  <c r="J36" i="11"/>
  <c r="E36" i="11"/>
  <c r="J35" i="11"/>
  <c r="E35" i="11"/>
  <c r="J34" i="11"/>
  <c r="E34" i="11"/>
  <c r="J33" i="11"/>
  <c r="E33" i="11"/>
  <c r="J32" i="11"/>
  <c r="E32" i="11"/>
  <c r="J31" i="11"/>
  <c r="E31" i="11"/>
  <c r="J30" i="11"/>
  <c r="E30" i="11"/>
  <c r="J29" i="11"/>
  <c r="E29" i="11"/>
  <c r="J28" i="11"/>
  <c r="E28" i="11"/>
  <c r="J27" i="11"/>
  <c r="E27" i="11"/>
  <c r="J26" i="11"/>
  <c r="E26" i="11"/>
  <c r="J25" i="11"/>
  <c r="E25" i="11"/>
  <c r="J24" i="11"/>
  <c r="E24" i="11"/>
  <c r="J23" i="11"/>
  <c r="E23" i="11"/>
  <c r="J22" i="11"/>
  <c r="E22" i="11"/>
  <c r="J21" i="11"/>
  <c r="E21" i="11"/>
  <c r="C32" i="9"/>
  <c r="D32" i="9" s="1"/>
  <c r="E32" i="9" s="1"/>
  <c r="F32" i="9" s="1"/>
  <c r="G32" i="9" s="1"/>
  <c r="H32" i="9" s="1"/>
  <c r="I32" i="9" s="1"/>
  <c r="J32" i="9" s="1"/>
  <c r="K32" i="9" s="1"/>
  <c r="L32" i="9" s="1"/>
  <c r="M32" i="9" s="1"/>
  <c r="N32" i="9" s="1"/>
  <c r="O32" i="9" s="1"/>
  <c r="P32" i="9" s="1"/>
  <c r="Q32" i="9" s="1"/>
  <c r="R32" i="9" s="1"/>
  <c r="S32" i="9" s="1"/>
  <c r="T32" i="9" s="1"/>
  <c r="U32" i="9" s="1"/>
  <c r="V32" i="9" s="1"/>
  <c r="W32" i="9" s="1"/>
  <c r="X32" i="9" s="1"/>
  <c r="Y32" i="9" s="1"/>
  <c r="Z32" i="9" s="1"/>
  <c r="AA32" i="9" s="1"/>
  <c r="AB32" i="9" s="1"/>
  <c r="AC32" i="9" s="1"/>
  <c r="AD32" i="9" s="1"/>
  <c r="AE32" i="9" s="1"/>
  <c r="AF32" i="9" s="1"/>
  <c r="C31" i="9"/>
  <c r="AF31" i="9" s="1"/>
  <c r="C30" i="9"/>
  <c r="P30" i="9" s="1"/>
  <c r="D36" i="9"/>
  <c r="E36" i="9" s="1"/>
  <c r="F36" i="9" s="1"/>
  <c r="G36" i="9" s="1"/>
  <c r="H36" i="9" s="1"/>
  <c r="I36" i="9" s="1"/>
  <c r="J36" i="9" s="1"/>
  <c r="K36" i="9" s="1"/>
  <c r="L36" i="9" s="1"/>
  <c r="M36" i="9" s="1"/>
  <c r="N36" i="9" s="1"/>
  <c r="O36" i="9" s="1"/>
  <c r="P36" i="9" s="1"/>
  <c r="Q36" i="9" s="1"/>
  <c r="R36" i="9" s="1"/>
  <c r="S36" i="9" s="1"/>
  <c r="T36" i="9" s="1"/>
  <c r="U36" i="9" s="1"/>
  <c r="V36" i="9" s="1"/>
  <c r="W36" i="9" s="1"/>
  <c r="X36" i="9" s="1"/>
  <c r="Y36" i="9" s="1"/>
  <c r="Z36" i="9" s="1"/>
  <c r="AA36" i="9" s="1"/>
  <c r="AB36" i="9" s="1"/>
  <c r="AC36" i="9" s="1"/>
  <c r="AD36" i="9" s="1"/>
  <c r="AE36" i="9" s="1"/>
  <c r="AF36" i="9" s="1"/>
  <c r="D35" i="9"/>
  <c r="E35" i="9" s="1"/>
  <c r="F35" i="9" s="1"/>
  <c r="G35" i="9" s="1"/>
  <c r="H35" i="9" s="1"/>
  <c r="I35" i="9" s="1"/>
  <c r="J35" i="9" s="1"/>
  <c r="K35" i="9" s="1"/>
  <c r="L35" i="9" s="1"/>
  <c r="M35" i="9" s="1"/>
  <c r="N35" i="9" s="1"/>
  <c r="O35" i="9" s="1"/>
  <c r="P35" i="9" s="1"/>
  <c r="Q35" i="9" s="1"/>
  <c r="R35" i="9" s="1"/>
  <c r="S35" i="9" s="1"/>
  <c r="T35" i="9" s="1"/>
  <c r="U35" i="9" s="1"/>
  <c r="V35" i="9" s="1"/>
  <c r="W35" i="9" s="1"/>
  <c r="X35" i="9" s="1"/>
  <c r="Y35" i="9" s="1"/>
  <c r="Z35" i="9" s="1"/>
  <c r="AA35" i="9" s="1"/>
  <c r="AB35" i="9" s="1"/>
  <c r="AC35" i="9" s="1"/>
  <c r="AD35" i="9" s="1"/>
  <c r="AE35" i="9" s="1"/>
  <c r="AF35" i="9" s="1"/>
  <c r="D26" i="9"/>
  <c r="E26" i="9"/>
  <c r="F26" i="9" s="1"/>
  <c r="G26" i="9" s="1"/>
  <c r="H26" i="9" s="1"/>
  <c r="I26" i="9" s="1"/>
  <c r="J26" i="9" s="1"/>
  <c r="K26" i="9" s="1"/>
  <c r="L26" i="9" s="1"/>
  <c r="M26" i="9" s="1"/>
  <c r="N26" i="9" s="1"/>
  <c r="O26" i="9" s="1"/>
  <c r="P26" i="9" s="1"/>
  <c r="Q26" i="9" s="1"/>
  <c r="R26" i="9" s="1"/>
  <c r="S26" i="9" s="1"/>
  <c r="T26" i="9" s="1"/>
  <c r="U26" i="9" s="1"/>
  <c r="V26" i="9" s="1"/>
  <c r="W26" i="9" s="1"/>
  <c r="X26" i="9" s="1"/>
  <c r="Y26" i="9" s="1"/>
  <c r="Z26" i="9" s="1"/>
  <c r="AA26" i="9" s="1"/>
  <c r="AB26" i="9" s="1"/>
  <c r="AC26" i="9" s="1"/>
  <c r="AD26" i="9" s="1"/>
  <c r="AE26" i="9" s="1"/>
  <c r="AF26" i="9" s="1"/>
  <c r="D25" i="9"/>
  <c r="E25" i="9" s="1"/>
  <c r="F25" i="9" s="1"/>
  <c r="G25" i="9" s="1"/>
  <c r="H25" i="9" s="1"/>
  <c r="I25" i="9" s="1"/>
  <c r="J25" i="9" s="1"/>
  <c r="K25" i="9" s="1"/>
  <c r="L25" i="9" s="1"/>
  <c r="M25" i="9" s="1"/>
  <c r="N25" i="9" s="1"/>
  <c r="O25" i="9" s="1"/>
  <c r="P25" i="9" s="1"/>
  <c r="Q25" i="9" s="1"/>
  <c r="R25" i="9" s="1"/>
  <c r="S25" i="9" s="1"/>
  <c r="T25" i="9" s="1"/>
  <c r="U25" i="9" s="1"/>
  <c r="V25" i="9" s="1"/>
  <c r="W25" i="9" s="1"/>
  <c r="X25" i="9" s="1"/>
  <c r="Y25" i="9" s="1"/>
  <c r="Z25" i="9" s="1"/>
  <c r="AA25" i="9" s="1"/>
  <c r="AB25" i="9" s="1"/>
  <c r="AC25" i="9" s="1"/>
  <c r="AD25" i="9" s="1"/>
  <c r="AE25" i="9" s="1"/>
  <c r="AF25" i="9" s="1"/>
  <c r="D24" i="9"/>
  <c r="E24" i="9" s="1"/>
  <c r="F24" i="9" s="1"/>
  <c r="G24" i="9" s="1"/>
  <c r="H24" i="9" s="1"/>
  <c r="I24" i="9" s="1"/>
  <c r="J24" i="9" s="1"/>
  <c r="K24" i="9" s="1"/>
  <c r="L24" i="9" s="1"/>
  <c r="M24" i="9" s="1"/>
  <c r="N24" i="9" s="1"/>
  <c r="O24" i="9" s="1"/>
  <c r="P24" i="9" s="1"/>
  <c r="Q24" i="9" s="1"/>
  <c r="R24" i="9" s="1"/>
  <c r="S24" i="9" s="1"/>
  <c r="T24" i="9" s="1"/>
  <c r="U24" i="9" s="1"/>
  <c r="V24" i="9" s="1"/>
  <c r="W24" i="9" s="1"/>
  <c r="X24" i="9" s="1"/>
  <c r="Y24" i="9" s="1"/>
  <c r="Z24" i="9" s="1"/>
  <c r="AA24" i="9" s="1"/>
  <c r="AB24" i="9" s="1"/>
  <c r="AC24" i="9" s="1"/>
  <c r="AD24" i="9" s="1"/>
  <c r="AE24" i="9" s="1"/>
  <c r="AF24" i="9" s="1"/>
  <c r="D16" i="9"/>
  <c r="E16" i="9" s="1"/>
  <c r="F16" i="9" s="1"/>
  <c r="G16" i="9" s="1"/>
  <c r="H16" i="9" s="1"/>
  <c r="I16" i="9" s="1"/>
  <c r="J16" i="9" s="1"/>
  <c r="K16" i="9" s="1"/>
  <c r="L16" i="9" s="1"/>
  <c r="M16" i="9" s="1"/>
  <c r="N16" i="9" s="1"/>
  <c r="O16" i="9" s="1"/>
  <c r="P16" i="9" s="1"/>
  <c r="Q16" i="9" s="1"/>
  <c r="R16" i="9" s="1"/>
  <c r="S16" i="9" s="1"/>
  <c r="T16" i="9" s="1"/>
  <c r="U16" i="9" s="1"/>
  <c r="V16" i="9" s="1"/>
  <c r="W16" i="9" s="1"/>
  <c r="X16" i="9" s="1"/>
  <c r="Y16" i="9" s="1"/>
  <c r="Z16" i="9" s="1"/>
  <c r="AA16" i="9" s="1"/>
  <c r="AB16" i="9" s="1"/>
  <c r="AC16" i="9" s="1"/>
  <c r="AD16" i="9" s="1"/>
  <c r="AE16" i="9" s="1"/>
  <c r="AF16" i="9" s="1"/>
  <c r="D15" i="9"/>
  <c r="E15" i="9" s="1"/>
  <c r="F15" i="9" s="1"/>
  <c r="G15" i="9" s="1"/>
  <c r="H15" i="9" s="1"/>
  <c r="I15" i="9" s="1"/>
  <c r="J15" i="9" s="1"/>
  <c r="K15" i="9" s="1"/>
  <c r="L15" i="9" s="1"/>
  <c r="M15" i="9" s="1"/>
  <c r="N15" i="9" s="1"/>
  <c r="O15" i="9" s="1"/>
  <c r="P15" i="9" s="1"/>
  <c r="Q15" i="9" s="1"/>
  <c r="R15" i="9" s="1"/>
  <c r="S15" i="9" s="1"/>
  <c r="T15" i="9" s="1"/>
  <c r="U15" i="9" s="1"/>
  <c r="V15" i="9" s="1"/>
  <c r="W15" i="9" s="1"/>
  <c r="X15" i="9" s="1"/>
  <c r="Y15" i="9" s="1"/>
  <c r="Z15" i="9" s="1"/>
  <c r="AA15" i="9" s="1"/>
  <c r="AB15" i="9" s="1"/>
  <c r="AC15" i="9" s="1"/>
  <c r="AD15" i="9" s="1"/>
  <c r="AE15" i="9" s="1"/>
  <c r="AF15" i="9" s="1"/>
  <c r="D14" i="9"/>
  <c r="E14" i="9" s="1"/>
  <c r="F14" i="9" s="1"/>
  <c r="G14" i="9" s="1"/>
  <c r="H14" i="9" s="1"/>
  <c r="I14" i="9" s="1"/>
  <c r="J14" i="9" s="1"/>
  <c r="K14" i="9" s="1"/>
  <c r="L14" i="9" s="1"/>
  <c r="M14" i="9" s="1"/>
  <c r="N14" i="9" s="1"/>
  <c r="O14" i="9" s="1"/>
  <c r="P14" i="9" s="1"/>
  <c r="Q14" i="9" s="1"/>
  <c r="R14" i="9" s="1"/>
  <c r="S14" i="9" s="1"/>
  <c r="T14" i="9" s="1"/>
  <c r="U14" i="9" s="1"/>
  <c r="V14" i="9" s="1"/>
  <c r="W14" i="9" s="1"/>
  <c r="X14" i="9" s="1"/>
  <c r="Y14" i="9" s="1"/>
  <c r="Z14" i="9" s="1"/>
  <c r="AA14" i="9" s="1"/>
  <c r="AB14" i="9" s="1"/>
  <c r="AC14" i="9" s="1"/>
  <c r="AD14" i="9" s="1"/>
  <c r="AE14" i="9" s="1"/>
  <c r="AF14" i="9" s="1"/>
  <c r="AF13" i="9"/>
  <c r="AE13" i="9"/>
  <c r="AD13" i="9"/>
  <c r="AC13" i="9"/>
  <c r="AB13" i="9"/>
  <c r="AA13" i="9"/>
  <c r="Z13" i="9"/>
  <c r="Y13" i="9"/>
  <c r="X13" i="9"/>
  <c r="W13" i="9"/>
  <c r="V13" i="9"/>
  <c r="U13" i="9"/>
  <c r="T13" i="9"/>
  <c r="S13" i="9"/>
  <c r="R13" i="9"/>
  <c r="Q13" i="9"/>
  <c r="P13" i="9"/>
  <c r="O13" i="9"/>
  <c r="N13" i="9"/>
  <c r="M13" i="9"/>
  <c r="L13" i="9"/>
  <c r="K13" i="9"/>
  <c r="J13" i="9"/>
  <c r="I13" i="9"/>
  <c r="H13" i="9"/>
  <c r="G13" i="9"/>
  <c r="F13" i="9"/>
  <c r="E13" i="9"/>
  <c r="D13" i="9"/>
  <c r="D11" i="9"/>
  <c r="E11" i="9" s="1"/>
  <c r="F11" i="9" s="1"/>
  <c r="G11" i="9" s="1"/>
  <c r="H11" i="9" s="1"/>
  <c r="I11" i="9" s="1"/>
  <c r="J11" i="9" s="1"/>
  <c r="K11" i="9" s="1"/>
  <c r="L11" i="9" s="1"/>
  <c r="M11" i="9" s="1"/>
  <c r="N11" i="9" s="1"/>
  <c r="O11" i="9" s="1"/>
  <c r="P11" i="9" s="1"/>
  <c r="Q11" i="9" s="1"/>
  <c r="R11" i="9" s="1"/>
  <c r="S11" i="9" s="1"/>
  <c r="T11" i="9" s="1"/>
  <c r="U11" i="9" s="1"/>
  <c r="V11" i="9" s="1"/>
  <c r="W11" i="9" s="1"/>
  <c r="X11" i="9" s="1"/>
  <c r="Y11" i="9" s="1"/>
  <c r="Z11" i="9" s="1"/>
  <c r="AA11" i="9" s="1"/>
  <c r="AB11" i="9" s="1"/>
  <c r="AC11" i="9" s="1"/>
  <c r="AD11" i="9" s="1"/>
  <c r="AE11" i="9" s="1"/>
  <c r="AF11" i="9" s="1"/>
  <c r="D10" i="9"/>
  <c r="E10" i="9" s="1"/>
  <c r="F10" i="9" s="1"/>
  <c r="G10" i="9" s="1"/>
  <c r="H10" i="9" s="1"/>
  <c r="I10" i="9" s="1"/>
  <c r="J10" i="9" s="1"/>
  <c r="K10" i="9" s="1"/>
  <c r="L10" i="9" s="1"/>
  <c r="M10" i="9" s="1"/>
  <c r="N10" i="9" s="1"/>
  <c r="O10" i="9" s="1"/>
  <c r="P10" i="9" s="1"/>
  <c r="Q10" i="9" s="1"/>
  <c r="R10" i="9" s="1"/>
  <c r="S10" i="9" s="1"/>
  <c r="T10" i="9" s="1"/>
  <c r="U10" i="9" s="1"/>
  <c r="V10" i="9" s="1"/>
  <c r="W10" i="9" s="1"/>
  <c r="X10" i="9" s="1"/>
  <c r="Y10" i="9" s="1"/>
  <c r="Z10" i="9" s="1"/>
  <c r="AA10" i="9" s="1"/>
  <c r="AB10" i="9" s="1"/>
  <c r="AC10" i="9" s="1"/>
  <c r="AD10" i="9" s="1"/>
  <c r="AE10" i="9" s="1"/>
  <c r="AF10" i="9" s="1"/>
  <c r="B60" i="4"/>
  <c r="C19" i="5"/>
  <c r="B73" i="5"/>
  <c r="B55" i="5"/>
  <c r="B48" i="5"/>
  <c r="B43" i="5"/>
  <c r="B39" i="5"/>
  <c r="B28" i="5"/>
  <c r="B10" i="5"/>
  <c r="B76" i="5"/>
  <c r="B90" i="5"/>
  <c r="C29" i="9" s="1"/>
  <c r="G29" i="9" s="1"/>
  <c r="B55" i="4"/>
  <c r="B56" i="4"/>
  <c r="B57" i="4"/>
  <c r="B54" i="4"/>
  <c r="B47" i="4"/>
  <c r="B48" i="4"/>
  <c r="B49" i="4"/>
  <c r="B50" i="4"/>
  <c r="B46" i="4"/>
  <c r="B26" i="4"/>
  <c r="B27" i="4"/>
  <c r="B28" i="4"/>
  <c r="B29" i="4"/>
  <c r="B30" i="4"/>
  <c r="B31" i="4"/>
  <c r="B32" i="4"/>
  <c r="B33" i="4"/>
  <c r="B34" i="4"/>
  <c r="B35" i="4"/>
  <c r="B36" i="4"/>
  <c r="B37" i="4"/>
  <c r="B38" i="4"/>
  <c r="B39" i="4"/>
  <c r="B41" i="4"/>
  <c r="B42" i="4"/>
  <c r="B25" i="4"/>
  <c r="B19" i="4"/>
  <c r="B20" i="4"/>
  <c r="B21" i="4"/>
  <c r="B18" i="4"/>
  <c r="B15" i="4"/>
  <c r="B12" i="4"/>
  <c r="B11" i="4"/>
  <c r="C32" i="3"/>
  <c r="C31" i="3"/>
  <c r="C40" i="2"/>
  <c r="C43" i="4"/>
  <c r="C51" i="4"/>
  <c r="C13" i="4"/>
  <c r="C22" i="4"/>
  <c r="D43" i="4"/>
  <c r="D51" i="4"/>
  <c r="D13" i="4"/>
  <c r="D22" i="4"/>
  <c r="D58" i="4"/>
  <c r="C58" i="4"/>
  <c r="B85" i="5"/>
  <c r="C8" i="5"/>
  <c r="C9" i="5"/>
  <c r="C12" i="5"/>
  <c r="C13" i="5"/>
  <c r="C14" i="5"/>
  <c r="C15" i="5"/>
  <c r="C16" i="5"/>
  <c r="C17" i="5"/>
  <c r="C18" i="5"/>
  <c r="C20" i="5"/>
  <c r="C21" i="5"/>
  <c r="C22" i="5"/>
  <c r="C23" i="5"/>
  <c r="C24" i="5"/>
  <c r="C25" i="5"/>
  <c r="C26" i="5"/>
  <c r="C27" i="5"/>
  <c r="C30" i="5"/>
  <c r="C31" i="5"/>
  <c r="C32" i="5"/>
  <c r="C33" i="5"/>
  <c r="C34" i="5"/>
  <c r="C35" i="5"/>
  <c r="C36" i="5"/>
  <c r="C37" i="5"/>
  <c r="C38" i="5"/>
  <c r="C41" i="5"/>
  <c r="C42" i="5"/>
  <c r="C45" i="5"/>
  <c r="C46" i="5"/>
  <c r="C47" i="5"/>
  <c r="C50" i="5"/>
  <c r="C51" i="5"/>
  <c r="C52" i="5"/>
  <c r="C53" i="5"/>
  <c r="C54" i="5"/>
  <c r="C57" i="5"/>
  <c r="C58" i="5"/>
  <c r="C59" i="5"/>
  <c r="C60" i="5"/>
  <c r="C61" i="5"/>
  <c r="C62" i="5"/>
  <c r="C63" i="5"/>
  <c r="C64" i="5"/>
  <c r="C65" i="5"/>
  <c r="C66" i="5"/>
  <c r="C67" i="5"/>
  <c r="C68" i="5"/>
  <c r="C69" i="5"/>
  <c r="C70" i="5"/>
  <c r="C71" i="5"/>
  <c r="C72" i="5"/>
  <c r="C75" i="5"/>
  <c r="C76" i="5" s="1"/>
  <c r="C82" i="5"/>
  <c r="C83" i="5"/>
  <c r="C84" i="5"/>
  <c r="C87" i="5"/>
  <c r="C88" i="5"/>
  <c r="C89" i="5"/>
  <c r="C92" i="5"/>
  <c r="C95" i="5" s="1"/>
  <c r="O30" i="9"/>
  <c r="T31" i="9"/>
  <c r="J30" i="9"/>
  <c r="U30" i="9"/>
  <c r="G30" i="9"/>
  <c r="D30" i="9"/>
  <c r="AE30" i="9"/>
  <c r="F30" i="9"/>
  <c r="V30" i="9"/>
  <c r="AB30" i="9"/>
  <c r="H30" i="9"/>
  <c r="X30" i="9"/>
  <c r="Y30" i="9"/>
  <c r="Z30" i="9"/>
  <c r="E30" i="9"/>
  <c r="T30" i="9"/>
  <c r="AD30" i="9"/>
  <c r="M30" i="9"/>
  <c r="L30" i="9"/>
  <c r="N30" i="9"/>
  <c r="AF30" i="9"/>
  <c r="K30" i="9"/>
  <c r="S30" i="9"/>
  <c r="I30" i="9"/>
  <c r="R30" i="9"/>
  <c r="Q30" i="9"/>
  <c r="W30" i="9"/>
  <c r="F21" i="18" l="1"/>
  <c r="C63" i="4"/>
  <c r="C64" i="4" s="1"/>
  <c r="B22" i="4"/>
  <c r="B13" i="4"/>
  <c r="C30" i="15"/>
  <c r="E32" i="15" s="1"/>
  <c r="N31" i="9"/>
  <c r="P31" i="9"/>
  <c r="I31" i="9"/>
  <c r="AA30" i="9"/>
  <c r="V31" i="9"/>
  <c r="X31" i="9"/>
  <c r="K31" i="9"/>
  <c r="T33" i="9"/>
  <c r="AA33" i="9"/>
  <c r="Z33" i="9"/>
  <c r="W33" i="9"/>
  <c r="AC33" i="9"/>
  <c r="S33" i="9"/>
  <c r="Y33" i="9"/>
  <c r="L31" i="9"/>
  <c r="AE31" i="9"/>
  <c r="M31" i="9"/>
  <c r="F31" i="9"/>
  <c r="D31" i="9"/>
  <c r="Q31" i="9"/>
  <c r="Y31" i="9"/>
  <c r="R31" i="9"/>
  <c r="U31" i="9"/>
  <c r="H31" i="9"/>
  <c r="AC31" i="9"/>
  <c r="AA31" i="9"/>
  <c r="W31" i="9"/>
  <c r="E31" i="9"/>
  <c r="AD31" i="9"/>
  <c r="O31" i="9"/>
  <c r="J31" i="9"/>
  <c r="AB31" i="9"/>
  <c r="S31" i="9"/>
  <c r="V33" i="9"/>
  <c r="Q33" i="9"/>
  <c r="P33" i="9"/>
  <c r="O33" i="9"/>
  <c r="R33" i="9"/>
  <c r="M33" i="9"/>
  <c r="L33" i="9"/>
  <c r="K33" i="9"/>
  <c r="N33" i="9"/>
  <c r="I33" i="9"/>
  <c r="H33" i="9"/>
  <c r="G33" i="9"/>
  <c r="J33" i="9"/>
  <c r="E33" i="9"/>
  <c r="D33" i="9"/>
  <c r="F33" i="9"/>
  <c r="AF33" i="9"/>
  <c r="C85" i="5"/>
  <c r="AC30" i="9"/>
  <c r="C55" i="5"/>
  <c r="B77" i="5"/>
  <c r="C23" i="9" s="1"/>
  <c r="D23" i="9" s="1"/>
  <c r="E23" i="9" s="1"/>
  <c r="F23" i="9" s="1"/>
  <c r="G23" i="9" s="1"/>
  <c r="H23" i="9" s="1"/>
  <c r="I23" i="9" s="1"/>
  <c r="J23" i="9" s="1"/>
  <c r="K23" i="9" s="1"/>
  <c r="L23" i="9" s="1"/>
  <c r="M23" i="9" s="1"/>
  <c r="N23" i="9" s="1"/>
  <c r="O23" i="9" s="1"/>
  <c r="P23" i="9" s="1"/>
  <c r="Q23" i="9" s="1"/>
  <c r="R23" i="9" s="1"/>
  <c r="S23" i="9" s="1"/>
  <c r="T23" i="9" s="1"/>
  <c r="U23" i="9" s="1"/>
  <c r="V23" i="9" s="1"/>
  <c r="W23" i="9" s="1"/>
  <c r="X23" i="9" s="1"/>
  <c r="Y23" i="9" s="1"/>
  <c r="Z23" i="9" s="1"/>
  <c r="AA23" i="9" s="1"/>
  <c r="AB23" i="9" s="1"/>
  <c r="AC23" i="9" s="1"/>
  <c r="AD23" i="9" s="1"/>
  <c r="AE23" i="9" s="1"/>
  <c r="AF23" i="9" s="1"/>
  <c r="C48" i="5"/>
  <c r="C43" i="5"/>
  <c r="C39" i="5"/>
  <c r="C28" i="5"/>
  <c r="C10" i="5"/>
  <c r="C73" i="5"/>
  <c r="C90" i="5"/>
  <c r="D63" i="4"/>
  <c r="D64" i="4" s="1"/>
  <c r="B51" i="4"/>
  <c r="G24" i="18"/>
  <c r="F24" i="18"/>
  <c r="B43" i="4"/>
  <c r="AF29" i="9"/>
  <c r="W29" i="9"/>
  <c r="E29" i="9"/>
  <c r="I29" i="9"/>
  <c r="AC29" i="9"/>
  <c r="U29" i="9"/>
  <c r="Y29" i="9"/>
  <c r="Q29" i="9"/>
  <c r="R29" i="9"/>
  <c r="L29" i="9"/>
  <c r="M29" i="9"/>
  <c r="AA29" i="9"/>
  <c r="V29" i="9"/>
  <c r="J29" i="9"/>
  <c r="H29" i="9"/>
  <c r="F29" i="9"/>
  <c r="D29" i="9"/>
  <c r="T29" i="9"/>
  <c r="Z29" i="9"/>
  <c r="N29" i="9"/>
  <c r="K29" i="9"/>
  <c r="AD29" i="9"/>
  <c r="AE29" i="9"/>
  <c r="AB29" i="9"/>
  <c r="O29" i="9"/>
  <c r="S29" i="9"/>
  <c r="X29" i="9"/>
  <c r="P29" i="9"/>
  <c r="B58" i="4"/>
  <c r="G31" i="9"/>
  <c r="Z31" i="9"/>
  <c r="B30" i="15"/>
  <c r="D31" i="15" s="1"/>
  <c r="C77" i="5" l="1"/>
  <c r="B63" i="4"/>
  <c r="B64" i="4" s="1"/>
  <c r="D12" i="9"/>
  <c r="C19" i="9"/>
  <c r="C17" i="9"/>
  <c r="C21" i="9" l="1"/>
  <c r="C27" i="9" s="1"/>
  <c r="C37" i="9" s="1"/>
  <c r="D17" i="9"/>
  <c r="E12" i="9"/>
  <c r="D19" i="9"/>
  <c r="E17" i="9" l="1"/>
  <c r="F12" i="9"/>
  <c r="E19" i="9"/>
  <c r="D21" i="9"/>
  <c r="D27" i="9" s="1"/>
  <c r="D37" i="9" s="1"/>
  <c r="F17" i="9" l="1"/>
  <c r="F19" i="9"/>
  <c r="G12" i="9"/>
  <c r="E21" i="9"/>
  <c r="E27" i="9" s="1"/>
  <c r="E37" i="9" s="1"/>
  <c r="H12" i="9" l="1"/>
  <c r="G19" i="9"/>
  <c r="G17" i="9"/>
  <c r="F21" i="9"/>
  <c r="F27" i="9" s="1"/>
  <c r="F37" i="9" s="1"/>
  <c r="G21" i="9" l="1"/>
  <c r="G27" i="9" s="1"/>
  <c r="G37" i="9" s="1"/>
  <c r="H17" i="9"/>
  <c r="I12" i="9"/>
  <c r="H19" i="9"/>
  <c r="J12" i="9" l="1"/>
  <c r="I17" i="9"/>
  <c r="I19" i="9"/>
  <c r="H21" i="9"/>
  <c r="H27" i="9" s="1"/>
  <c r="H37" i="9" s="1"/>
  <c r="I21" i="9" l="1"/>
  <c r="I27" i="9" s="1"/>
  <c r="I37" i="9" s="1"/>
  <c r="J17" i="9"/>
  <c r="K12" i="9"/>
  <c r="J19" i="9"/>
  <c r="L12" i="9" l="1"/>
  <c r="K17" i="9"/>
  <c r="K19" i="9"/>
  <c r="J21" i="9"/>
  <c r="J27" i="9" s="1"/>
  <c r="J37" i="9" s="1"/>
  <c r="K21" i="9" l="1"/>
  <c r="K27" i="9" s="1"/>
  <c r="K37" i="9" s="1"/>
  <c r="L17" i="9"/>
  <c r="L19" i="9"/>
  <c r="M12" i="9"/>
  <c r="M19" i="9" l="1"/>
  <c r="N12" i="9"/>
  <c r="M17" i="9"/>
  <c r="M21" i="9" s="1"/>
  <c r="M27" i="9" s="1"/>
  <c r="M37" i="9" s="1"/>
  <c r="L21" i="9"/>
  <c r="L27" i="9" s="1"/>
  <c r="L37" i="9" s="1"/>
  <c r="O12" i="9" l="1"/>
  <c r="N19" i="9"/>
  <c r="N17" i="9"/>
  <c r="N21" i="9" s="1"/>
  <c r="N27" i="9" s="1"/>
  <c r="N37" i="9" s="1"/>
  <c r="P12" i="9" l="1"/>
  <c r="O19" i="9"/>
  <c r="O17" i="9"/>
  <c r="O21" i="9" l="1"/>
  <c r="O27" i="9" s="1"/>
  <c r="O37" i="9" s="1"/>
  <c r="P19" i="9"/>
  <c r="P17" i="9"/>
  <c r="Q12" i="9"/>
  <c r="P21" i="9" l="1"/>
  <c r="P27" i="9" s="1"/>
  <c r="P37" i="9" s="1"/>
  <c r="R12" i="9"/>
  <c r="Q17" i="9"/>
  <c r="Q19" i="9"/>
  <c r="Q21" i="9" l="1"/>
  <c r="Q27" i="9" s="1"/>
  <c r="Q37" i="9" s="1"/>
  <c r="R19" i="9"/>
  <c r="R17" i="9"/>
  <c r="S12" i="9"/>
  <c r="R21" i="9" l="1"/>
  <c r="R27" i="9" s="1"/>
  <c r="R37" i="9" s="1"/>
  <c r="S19" i="9"/>
  <c r="S17" i="9"/>
  <c r="S21" i="9" s="1"/>
  <c r="S27" i="9" s="1"/>
  <c r="S37" i="9" s="1"/>
  <c r="T12" i="9"/>
  <c r="T17" i="9" l="1"/>
  <c r="T19" i="9"/>
  <c r="U12" i="9"/>
  <c r="V12" i="9" l="1"/>
  <c r="U17" i="9"/>
  <c r="U19" i="9"/>
  <c r="T21" i="9"/>
  <c r="T27" i="9" s="1"/>
  <c r="T37" i="9" s="1"/>
  <c r="U21" i="9" l="1"/>
  <c r="U27" i="9" s="1"/>
  <c r="U37" i="9" s="1"/>
  <c r="V17" i="9"/>
  <c r="V19" i="9"/>
  <c r="W12" i="9"/>
  <c r="X12" i="9" l="1"/>
  <c r="W17" i="9"/>
  <c r="W19" i="9"/>
  <c r="V21" i="9"/>
  <c r="V27" i="9" s="1"/>
  <c r="V37" i="9" s="1"/>
  <c r="W21" i="9" l="1"/>
  <c r="W27" i="9" s="1"/>
  <c r="W37" i="9" s="1"/>
  <c r="X19" i="9"/>
  <c r="X17" i="9"/>
  <c r="X21" i="9" s="1"/>
  <c r="X27" i="9" s="1"/>
  <c r="X37" i="9" s="1"/>
  <c r="Y12" i="9"/>
  <c r="Y17" i="9" l="1"/>
  <c r="Z12" i="9"/>
  <c r="Y19" i="9"/>
  <c r="Z19" i="9" l="1"/>
  <c r="Z17" i="9"/>
  <c r="AA12" i="9"/>
  <c r="Y21" i="9"/>
  <c r="Y27" i="9" s="1"/>
  <c r="Y37" i="9" s="1"/>
  <c r="Z21" i="9" l="1"/>
  <c r="Z27" i="9" s="1"/>
  <c r="Z37" i="9" s="1"/>
  <c r="AB12" i="9"/>
  <c r="AA17" i="9"/>
  <c r="AA19" i="9"/>
  <c r="AA21" i="9" l="1"/>
  <c r="AA27" i="9" s="1"/>
  <c r="AA37" i="9" s="1"/>
  <c r="AC12" i="9"/>
  <c r="AB17" i="9"/>
  <c r="AB19" i="9"/>
  <c r="AB21" i="9" l="1"/>
  <c r="AB27" i="9" s="1"/>
  <c r="AB37" i="9" s="1"/>
  <c r="AC19" i="9"/>
  <c r="AD12" i="9"/>
  <c r="AC17" i="9"/>
  <c r="AC21" i="9" s="1"/>
  <c r="AC27" i="9" s="1"/>
  <c r="AC37" i="9" s="1"/>
  <c r="AE12" i="9" l="1"/>
  <c r="AD19" i="9"/>
  <c r="AD17" i="9"/>
  <c r="AD21" i="9" s="1"/>
  <c r="AD27" i="9" s="1"/>
  <c r="AD37" i="9" s="1"/>
  <c r="AE17" i="9" l="1"/>
  <c r="AF12" i="9"/>
  <c r="AE19" i="9"/>
  <c r="AF19" i="9" l="1"/>
  <c r="AF17" i="9"/>
  <c r="AE21" i="9"/>
  <c r="AE27" i="9" s="1"/>
  <c r="AE37" i="9" s="1"/>
  <c r="AF21" i="9" l="1"/>
  <c r="AF27" i="9" s="1"/>
  <c r="AF37" i="9" s="1"/>
  <c r="B40" i="9" s="1"/>
  <c r="I9" i="25"/>
  <c r="I10" i="25"/>
  <c r="I11" i="25"/>
  <c r="I12" i="25"/>
  <c r="I13" i="25"/>
  <c r="I14" i="25"/>
  <c r="I15" i="25"/>
  <c r="I16" i="25"/>
  <c r="I21"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Conde, Ahmed</author>
  </authors>
  <commentList>
    <comment ref="E41" authorId="0" shapeId="0" xr:uid="{00000000-0006-0000-0B00-000001000000}">
      <text>
        <r>
          <rPr>
            <b/>
            <sz val="9"/>
            <color indexed="81"/>
            <rFont val="Tahoma"/>
            <family val="2"/>
          </rPr>
          <t>Conde, Ahmed:</t>
        </r>
        <r>
          <rPr>
            <sz val="9"/>
            <color indexed="81"/>
            <rFont val="Tahoma"/>
            <family val="2"/>
          </rPr>
          <t xml:space="preserve">
Find Formula
</t>
        </r>
      </text>
    </comment>
  </commentList>
</comments>
</file>

<file path=xl/sharedStrings.xml><?xml version="1.0" encoding="utf-8"?>
<sst xmlns="http://schemas.openxmlformats.org/spreadsheetml/2006/main" count="1019" uniqueCount="716">
  <si>
    <t>Submitting your budgets:</t>
  </si>
  <si>
    <t>Filling out your budgets:</t>
  </si>
  <si>
    <t xml:space="preserve">The budget worksheets have been protected.  Applicants should fill in light green cells.  Other cells cannot be modified.  In the budgets, gray shading signifies uses for which particular sources of funds are not expected to be used.  </t>
  </si>
  <si>
    <t xml:space="preserve">Use the TAB key to navigate through the worksheet: it will bring your cursor only to those cells that need entries.  Excel will calculate totals for each row and column of figures in the "total" cells.   </t>
  </si>
  <si>
    <t xml:space="preserve">We recognize that each project is unique and may have special costs not included in the standard budget.  Use the "other" lines in each category when appropriate (be sure to fill in what the "other" cost is).  </t>
  </si>
  <si>
    <t xml:space="preserve">You should be able to manipulate the print settings if necessary; please try to print on as few pages as is readable.  </t>
  </si>
  <si>
    <t>Project Name</t>
  </si>
  <si>
    <t>Total</t>
  </si>
  <si>
    <t># of Units</t>
  </si>
  <si>
    <t>Total # of Bedrooms</t>
  </si>
  <si>
    <t>* assume 1 person per SRO, 1.5 per bedroom or studio</t>
  </si>
  <si>
    <t>Item</t>
  </si>
  <si>
    <t>Total Costs</t>
  </si>
  <si>
    <t>Other Sources Total</t>
  </si>
  <si>
    <t xml:space="preserve">     Option Payments</t>
  </si>
  <si>
    <t>Total Acquisition</t>
  </si>
  <si>
    <t>3. Hard Costs</t>
  </si>
  <si>
    <t xml:space="preserve">     Construction</t>
  </si>
  <si>
    <t xml:space="preserve">     Contingency</t>
  </si>
  <si>
    <t xml:space="preserve">     Other:___________________________</t>
  </si>
  <si>
    <t>Total Hard Costs</t>
  </si>
  <si>
    <t>4. Soft Costs</t>
  </si>
  <si>
    <t xml:space="preserve">     Appraisal</t>
  </si>
  <si>
    <t xml:space="preserve">     Architecture/Engineering</t>
  </si>
  <si>
    <t xml:space="preserve">     Survey</t>
  </si>
  <si>
    <t xml:space="preserve">     Construction Testing/Inspection</t>
  </si>
  <si>
    <t xml:space="preserve">     Environmental: Phase I, II, lead, asbestos</t>
  </si>
  <si>
    <t xml:space="preserve">     Plan Check</t>
  </si>
  <si>
    <t xml:space="preserve">     Permits &amp; Fees</t>
  </si>
  <si>
    <t xml:space="preserve">     Accounting/Audit/Tax Prep./Cost Cert.</t>
  </si>
  <si>
    <t xml:space="preserve">     Legal</t>
  </si>
  <si>
    <t xml:space="preserve">     Utility Fees</t>
  </si>
  <si>
    <t xml:space="preserve">     Construction Management</t>
  </si>
  <si>
    <t xml:space="preserve">     Relocation</t>
  </si>
  <si>
    <t xml:space="preserve">     Title/Recording/Closing Costs
         -Construction/Acquisition Closing</t>
  </si>
  <si>
    <t xml:space="preserve">     Marketing</t>
  </si>
  <si>
    <t>Total Soft Costs</t>
  </si>
  <si>
    <t>5. Carrying Costs</t>
  </si>
  <si>
    <t xml:space="preserve">     Insurance During Construction</t>
  </si>
  <si>
    <t xml:space="preserve">     Construction Loan Fees</t>
  </si>
  <si>
    <t xml:space="preserve">     Construction Loan Interest</t>
  </si>
  <si>
    <t>Total Carrying Costs</t>
  </si>
  <si>
    <t xml:space="preserve">     Other_______________________</t>
  </si>
  <si>
    <t>Total Reserves</t>
  </si>
  <si>
    <t>Total Project Costs</t>
  </si>
  <si>
    <t>Total Project Costs Per Unit</t>
  </si>
  <si>
    <t>Total Annual</t>
  </si>
  <si>
    <t>Per Unit Cost</t>
  </si>
  <si>
    <t>Management</t>
  </si>
  <si>
    <t>sub-total Management Expenses:</t>
  </si>
  <si>
    <t>Administration</t>
  </si>
  <si>
    <t>sub-total Administration Expenses:</t>
  </si>
  <si>
    <t>Personnel</t>
  </si>
  <si>
    <t>sub-total Personnel Expenses:</t>
  </si>
  <si>
    <t>Taxes, Licenses and Permits</t>
  </si>
  <si>
    <t>sub-total Taxes, License and Permit Expenses:</t>
  </si>
  <si>
    <t>Insurance</t>
  </si>
  <si>
    <t>sub-total Insurance Expenses:</t>
  </si>
  <si>
    <t>Utilities</t>
  </si>
  <si>
    <t>sub-total Utilities Expenses:</t>
  </si>
  <si>
    <t>Maintenance</t>
  </si>
  <si>
    <t>sub-total Maintenance Expenses:</t>
  </si>
  <si>
    <t>Total Operating Expenses</t>
  </si>
  <si>
    <t>Total Number of Units, including manager's unit(s)</t>
  </si>
  <si>
    <t>Total Number of Bedrooms</t>
  </si>
  <si>
    <t>Per Unit</t>
  </si>
  <si>
    <t>Per Bedroom</t>
  </si>
  <si>
    <t>Funding Source: _______________</t>
  </si>
  <si>
    <t>TDC less Site Acquisition cost</t>
  </si>
  <si>
    <t>Enter one type of unit per row; add rows if necessary.</t>
  </si>
  <si>
    <t xml:space="preserve"># of Units </t>
  </si>
  <si>
    <t>Unit Type                (#BR / #Bath)</t>
  </si>
  <si>
    <t>Square Footage</t>
  </si>
  <si>
    <t>Maximum Tenant Income*</t>
  </si>
  <si>
    <t>Indicate percentage of AMI used to calculate rents
(e.g., 30% of 50% of AMI)</t>
  </si>
  <si>
    <t>Total Monthly Rents</t>
  </si>
  <si>
    <t>Total # Units</t>
  </si>
  <si>
    <t>Total Monthly Rental Income</t>
  </si>
  <si>
    <t xml:space="preserve">Proposed Monthly Rent </t>
  </si>
  <si>
    <t>3.  Market Rate Units</t>
  </si>
  <si>
    <t xml:space="preserve">Total Monthly Rents </t>
  </si>
  <si>
    <t xml:space="preserve">5.  Annual Rental Revenue </t>
  </si>
  <si>
    <t>Total Project Units</t>
  </si>
  <si>
    <t>% of Units</t>
  </si>
  <si>
    <t>Total Monthly Rents for ALL units</t>
  </si>
  <si>
    <t>x12</t>
  </si>
  <si>
    <t>Total Annual Rents for ALL Units</t>
  </si>
  <si>
    <t>Gas</t>
  </si>
  <si>
    <t>Water</t>
  </si>
  <si>
    <t>** Including project-based rental assistance from Section 8, Public Housing ACC, HOPWA, Shelter Plus Care or similar project-based assistance.</t>
  </si>
  <si>
    <t>Vehicle and Maintenance Equipment  Operation and Repairs</t>
  </si>
  <si>
    <t>Management Fee</t>
  </si>
  <si>
    <t>Administrative Rent Free Unit</t>
  </si>
  <si>
    <t>Seminars &amp; Training</t>
  </si>
  <si>
    <t>Advertising</t>
  </si>
  <si>
    <t>Office Supplies</t>
  </si>
  <si>
    <t>Office Rent</t>
  </si>
  <si>
    <t>Computer Charges</t>
  </si>
  <si>
    <t>Legal</t>
  </si>
  <si>
    <t>Audit</t>
  </si>
  <si>
    <t>Bookkeeping</t>
  </si>
  <si>
    <t>Telephone (office, fax, data, entry system)</t>
  </si>
  <si>
    <t>Bad Debts</t>
  </si>
  <si>
    <t>Social/Dues/Travel/Equip. maint.</t>
  </si>
  <si>
    <t>Credit Reports</t>
  </si>
  <si>
    <t>Bank Charges</t>
  </si>
  <si>
    <t>Mileage/Travel</t>
  </si>
  <si>
    <t>On-Site Manager(s)</t>
  </si>
  <si>
    <t>Desk Clerk/Security</t>
  </si>
  <si>
    <t>Grounds, Janitorial, Repairs and Maintenance</t>
  </si>
  <si>
    <t>Payroll Taxes</t>
  </si>
  <si>
    <t>Worker's Compensation</t>
  </si>
  <si>
    <t>Health Benefits</t>
  </si>
  <si>
    <t>Retirement  Benefits</t>
  </si>
  <si>
    <t>Unemployment Insurance</t>
  </si>
  <si>
    <t>Other Salary/Benefit Expenses</t>
  </si>
  <si>
    <t>Real Estate Taxes</t>
  </si>
  <si>
    <t>Miscellaneous Taxes, Licenses, and Permits</t>
  </si>
  <si>
    <t>Property and Liability Insurance</t>
  </si>
  <si>
    <t>Fidelity Bond Insurance</t>
  </si>
  <si>
    <t>Other Insurance</t>
  </si>
  <si>
    <t>Electricity</t>
  </si>
  <si>
    <t>Sewer</t>
  </si>
  <si>
    <t>Trash Removal</t>
  </si>
  <si>
    <t>Cleaning Supplies</t>
  </si>
  <si>
    <t>Contract Cleaning</t>
  </si>
  <si>
    <t>Pest Control</t>
  </si>
  <si>
    <t>Security</t>
  </si>
  <si>
    <t>Fire Alarm Expense  (incl. phone)</t>
  </si>
  <si>
    <t>Grounds, Repairs &amp; Maintenance</t>
  </si>
  <si>
    <t>Grounds, Repairs &amp; Maintenance Supplies</t>
  </si>
  <si>
    <t>Elevator Maintenance (incl. phone)</t>
  </si>
  <si>
    <t>Plumbing, Electrical, HVAC Maintenance</t>
  </si>
  <si>
    <t>Painting and Decorating</t>
  </si>
  <si>
    <t>Exterior  Paining</t>
  </si>
  <si>
    <t>Furniture</t>
  </si>
  <si>
    <t>Window Covering &amp; Carpeting</t>
  </si>
  <si>
    <t xml:space="preserve">Cable/Tools </t>
  </si>
  <si>
    <t>Miscellaneous Operating &amp; Maintenance</t>
  </si>
  <si>
    <t xml:space="preserve">     Environmental Review: CEQA/NEPA</t>
  </si>
  <si>
    <t>4.  Affordability Summary/City Restrictions</t>
  </si>
  <si>
    <t xml:space="preserve">This summary reflects the rent restrictions according to the City's requirements only and won't necessarily match the actual rent structure detailed in table 1 above.   </t>
  </si>
  <si>
    <t xml:space="preserve">   Other:___________________________</t>
  </si>
  <si>
    <t>Services</t>
  </si>
  <si>
    <t>sub-total Services Expenses:</t>
  </si>
  <si>
    <t>Social Service Coordination*</t>
  </si>
  <si>
    <t>Reserves</t>
  </si>
  <si>
    <t>sub-total Reserve Deposits:</t>
  </si>
  <si>
    <t xml:space="preserve">   Lender:___________________________</t>
  </si>
  <si>
    <t>sub-total Debt Service:</t>
  </si>
  <si>
    <t>Other Fees</t>
  </si>
  <si>
    <t>Partnership/Asset Management Fee**</t>
  </si>
  <si>
    <t>sub-total Other Fees:</t>
  </si>
  <si>
    <t xml:space="preserve">   Other: _________________________</t>
  </si>
  <si>
    <t>** Only applicable for tax credit projects up to a maximum total partnership/asset management fee of $25,000 annually.</t>
  </si>
  <si>
    <t>Operating Reserve Deposit</t>
  </si>
  <si>
    <t>Replacement Reserve Deposit</t>
  </si>
  <si>
    <t>Debt Service</t>
  </si>
  <si>
    <t>Operating Expenses</t>
  </si>
  <si>
    <t>* Social Service Coordination is an eligible operating cost.  Direct Social Service provision cannot be funded by operations.</t>
  </si>
  <si>
    <t>*** Rent for manager's unit(s) should be listed as income here and an expense on the operating budget.</t>
  </si>
  <si>
    <t>2.  Managers' Units***</t>
  </si>
  <si>
    <t>Reserves, Debt Service, &amp; Fees</t>
  </si>
  <si>
    <t xml:space="preserve">1.  Rental:  Affordable Units </t>
  </si>
  <si>
    <t>Total Development Cost</t>
  </si>
  <si>
    <t>6.  Capitalization of Reserves</t>
  </si>
  <si>
    <t>7. Administrative Fee</t>
  </si>
  <si>
    <t>Instructions for Completing the Project Spreadsheets</t>
  </si>
  <si>
    <t>1. Acquisition</t>
  </si>
  <si>
    <t xml:space="preserve">     Acquisition</t>
  </si>
  <si>
    <t>2. Off-Site Improvements</t>
  </si>
  <si>
    <t xml:space="preserve"> </t>
  </si>
  <si>
    <t xml:space="preserve">     Operating Reserve (long term)</t>
  </si>
  <si>
    <t xml:space="preserve">     Replacement Reserve</t>
  </si>
  <si>
    <t>Other________________________________</t>
  </si>
  <si>
    <t xml:space="preserve">PNA Reference Page Number </t>
  </si>
  <si>
    <t>Sewer repairs</t>
  </si>
  <si>
    <t>Major structural repairs</t>
  </si>
  <si>
    <t xml:space="preserve">Major mechanical repairs  </t>
  </si>
  <si>
    <t>Major electrical repairs</t>
  </si>
  <si>
    <t xml:space="preserve">Major plumbing repairs </t>
  </si>
  <si>
    <t>Elevator system repairs</t>
  </si>
  <si>
    <t>Repair or replacement of boilers</t>
  </si>
  <si>
    <t>Repair extensive dry rot</t>
  </si>
  <si>
    <t>Waterproofing improvements</t>
  </si>
  <si>
    <t>Pest control issues</t>
  </si>
  <si>
    <t>Mold issues</t>
  </si>
  <si>
    <t>Accessibility improvements</t>
  </si>
  <si>
    <t>Repair drainage issues</t>
  </si>
  <si>
    <t>Repair electrical issues</t>
  </si>
  <si>
    <t>Repair heat and/or cooling systems</t>
  </si>
  <si>
    <t>Smoke detectors</t>
  </si>
  <si>
    <t>Fire extinguishers</t>
  </si>
  <si>
    <t>Fire signage</t>
  </si>
  <si>
    <t>Security system and cameras</t>
  </si>
  <si>
    <t>Scope of Work Item</t>
  </si>
  <si>
    <t xml:space="preserve">Estimated Cost </t>
  </si>
  <si>
    <t>Total Number of Items</t>
  </si>
  <si>
    <t>Total Estimated Cost*</t>
  </si>
  <si>
    <t>Inflation Factor</t>
  </si>
  <si>
    <t>Other: laundry</t>
  </si>
  <si>
    <t>TOTAL GROSS POTENTIAL REVENUE</t>
  </si>
  <si>
    <t>Total Rental Income</t>
  </si>
  <si>
    <t>NET OPERATING  INCOME</t>
  </si>
  <si>
    <t>EFFECTIVE GROSS INCOME</t>
  </si>
  <si>
    <t>(Less Debt Service)</t>
  </si>
  <si>
    <t>(Less Operating Reserves)</t>
  </si>
  <si>
    <t>(Less Replacement Reserves)</t>
  </si>
  <si>
    <t>(Less Partnership/Asset Management Fee - if applicable)</t>
  </si>
  <si>
    <t>CASH FLOW</t>
  </si>
  <si>
    <t xml:space="preserve">Other: </t>
  </si>
  <si>
    <t>Does Cash Flow Drop Below Zero?</t>
  </si>
  <si>
    <t>If yes, provide a detailed explanation as to why the cash flow is negative and what precautionary measure will be taken to ensure the feasibility of the project.</t>
  </si>
  <si>
    <t>Name of subsidy that is applied to the unit (If any)</t>
  </si>
  <si>
    <t>Per Unit Amount of Subsidy Applied To The Unit (If Any)</t>
  </si>
  <si>
    <t>An example Unit Size and Affordability and Scope of Work worksheet is included for your reference.</t>
  </si>
  <si>
    <t>Per Unit Monthly Rent (Estimated Tenant Contribution)</t>
  </si>
  <si>
    <t>Per Unit Monthly Utility Allowances*</t>
  </si>
  <si>
    <t>↑</t>
  </si>
  <si>
    <t>*Total estimated cost must match the projects hard cost construction amount  in the rehabilitation budget (Column A, Row 20).  Be sure to include contractor overhead/profit as a separate line item in the scope of work.</t>
  </si>
  <si>
    <t>Requested City Development Funds</t>
  </si>
  <si>
    <t>Per Unit Rent Received**</t>
  </si>
  <si>
    <t>Total Monthly Rent for Unit Type**</t>
  </si>
  <si>
    <t>Total Gross Monthly Payment Per Unit (Incl. Utilities)</t>
  </si>
  <si>
    <t>Accessible Unit? (Mobility, Visual/Hearing, etc)</t>
  </si>
  <si>
    <t>Rents in this column may not exceed Maximum Rents Per Addendum, Income, Rent &amp; Housing Payment Limits</t>
  </si>
  <si>
    <t>% units with annual rents ≤ 30% of 30% AMI</t>
  </si>
  <si>
    <t>6.  Tenant-Paid Utility Breakdown</t>
  </si>
  <si>
    <t>7. Unit Type Summary</t>
  </si>
  <si>
    <t>Electric</t>
  </si>
  <si>
    <t>Unit Type</t>
  </si>
  <si>
    <t>Space Heating</t>
  </si>
  <si>
    <t>SRO</t>
  </si>
  <si>
    <t>Lighting</t>
  </si>
  <si>
    <t>Studio</t>
  </si>
  <si>
    <t>Cooking</t>
  </si>
  <si>
    <t>1 bedroom</t>
  </si>
  <si>
    <t>Hot Water</t>
  </si>
  <si>
    <t>2 bedroom</t>
  </si>
  <si>
    <t>3 bedroom</t>
  </si>
  <si>
    <t>Garbage</t>
  </si>
  <si>
    <t>4 bedroom</t>
  </si>
  <si>
    <t>Other: vending</t>
  </si>
  <si>
    <t>Vacancy (5%, or 10% for special needs/SRO)</t>
  </si>
  <si>
    <t>Urgency Rank</t>
  </si>
  <si>
    <t>2- Less urgent</t>
  </si>
  <si>
    <t>3-Future need (not urgent)</t>
  </si>
  <si>
    <t xml:space="preserve">Provide a detailed list of all items that are included in the project's scope of work.  Be sure to include estimated costs and the Physical Needs Assessment page number associated with the item. Use dropdown menu to rank the scope of work items to identify the level of urgency.  </t>
  </si>
  <si>
    <t>1-Most urgent (health and safety)</t>
  </si>
  <si>
    <t># of Special Needs Units</t>
  </si>
  <si>
    <t># of Homeless Units</t>
  </si>
  <si>
    <t xml:space="preserve">Ex. 23: Scope of Work </t>
  </si>
  <si>
    <t>Ex. 23: Scope of Work Sample</t>
  </si>
  <si>
    <t>Exhibit 24: Rehabilitation Budget</t>
  </si>
  <si>
    <t xml:space="preserve">  Monitoring Fee</t>
  </si>
  <si>
    <t xml:space="preserve">Exhibit 25: Operating Budget </t>
  </si>
  <si>
    <t>Exhibit 26: 30 Year Proforma</t>
  </si>
  <si>
    <t>Unit #</t>
  </si>
  <si>
    <t># of Bdrms</t>
  </si>
  <si>
    <t>Tenant Share of Rent</t>
  </si>
  <si>
    <t>Amount of Rent Subsidy</t>
  </si>
  <si>
    <t>Total Rent:</t>
  </si>
  <si>
    <t>Source of Rental Assistance</t>
  </si>
  <si>
    <t>Current Annual Income</t>
  </si>
  <si>
    <t>Income as % of AMI</t>
  </si>
  <si>
    <t>HH Size</t>
  </si>
  <si>
    <t>Rent as % of Income</t>
  </si>
  <si>
    <t>Date of Last Rent Increase</t>
  </si>
  <si>
    <r>
      <t>(</t>
    </r>
    <r>
      <rPr>
        <b/>
        <sz val="9"/>
        <rFont val="Arial"/>
        <family val="2"/>
      </rPr>
      <t>C+D</t>
    </r>
    <r>
      <rPr>
        <b/>
        <sz val="9"/>
        <rFont val="Arial Narrow"/>
        <family val="2"/>
      </rPr>
      <t>)</t>
    </r>
  </si>
  <si>
    <t>N/A</t>
  </si>
  <si>
    <t>Attach certificate of occupancy</t>
  </si>
  <si>
    <t>Yes</t>
  </si>
  <si>
    <t>No</t>
  </si>
  <si>
    <t>The project prevents displacement because the tenants are likely to be subjected to a substantial rent increase due to one of the following reasons:</t>
  </si>
  <si>
    <t>% units with annual rents between 30% of 80% AMI and 30% of 120% AMI</t>
  </si>
  <si>
    <t>City of Oakland Monitoring Fee</t>
  </si>
  <si>
    <t>(Less City of Oakland Monitoring Fee)</t>
  </si>
  <si>
    <t>2019-2020 Rehabilitation and Preservation NOFA</t>
  </si>
  <si>
    <t xml:space="preserve">Project Name: </t>
  </si>
  <si>
    <t>Project Address:</t>
  </si>
  <si>
    <t xml:space="preserve">Zip Code:                                    </t>
  </si>
  <si>
    <t xml:space="preserve">Census Tract: </t>
  </si>
  <si>
    <t xml:space="preserve">Parcel No.: </t>
  </si>
  <si>
    <t>OUSD Elementary School Boundary That Property is Located Within:</t>
  </si>
  <si>
    <t>Total Number of Housing Units:</t>
  </si>
  <si>
    <t>Age of Structure:</t>
  </si>
  <si>
    <t>Target Population:</t>
  </si>
  <si>
    <t xml:space="preserve">Mobility Impaired: </t>
  </si>
  <si>
    <t>Hearing /Visually Impaired:</t>
  </si>
  <si>
    <t>Total Number of Special Needs Units:</t>
  </si>
  <si>
    <t>Special Needs Population Targeted:</t>
  </si>
  <si>
    <t>Other City of Oakland Funds Previously Requested, if any:</t>
  </si>
  <si>
    <t>Requesting to:</t>
  </si>
  <si>
    <t xml:space="preserve">     Convert previous award to permanent financing</t>
  </si>
  <si>
    <t xml:space="preserve">     Extend loan term</t>
  </si>
  <si>
    <t>Funds Currently Requested:</t>
  </si>
  <si>
    <t>Current Reserves Balances:</t>
  </si>
  <si>
    <t>Replacement Reserves:</t>
  </si>
  <si>
    <t>Operating Reserves:</t>
  </si>
  <si>
    <t>Does project have existing rental/oparating subsidy contract?</t>
  </si>
  <si>
    <t>If so, Contract Expiration date:</t>
  </si>
  <si>
    <t>Total Project Costs (Affordable Residential Only):</t>
  </si>
  <si>
    <t>Other Expected Sources of Funding (not including provate bank loans):</t>
  </si>
  <si>
    <t xml:space="preserve">     9 % Tax Credits</t>
  </si>
  <si>
    <t xml:space="preserve">     4% Tax Credits/CDLAC</t>
  </si>
  <si>
    <t xml:space="preserve">     HUD 202 or 811</t>
  </si>
  <si>
    <t xml:space="preserve">     AHP</t>
  </si>
  <si>
    <t xml:space="preserve">     Project-based Section 8</t>
  </si>
  <si>
    <t xml:space="preserve">     CalHFA</t>
  </si>
  <si>
    <t xml:space="preserve">     MHP</t>
  </si>
  <si>
    <t xml:space="preserve">     MHSA</t>
  </si>
  <si>
    <t xml:space="preserve">     HOPWA</t>
  </si>
  <si>
    <t xml:space="preserve">     Infill Infrastructure Grant (IIG)</t>
  </si>
  <si>
    <t xml:space="preserve">     Transit Oriented Devt (TOD)</t>
  </si>
  <si>
    <t>Other:</t>
  </si>
  <si>
    <t xml:space="preserve">What type of short term and long term jobs are projected to be created from the development of this affordable housing project?  List both the positions types and the estimated number of jobs:  </t>
  </si>
  <si>
    <t xml:space="preserve">A. Identify Applicant </t>
  </si>
  <si>
    <t>.</t>
  </si>
  <si>
    <t xml:space="preserve">Applicant Name: </t>
  </si>
  <si>
    <t>Address:</t>
  </si>
  <si>
    <t xml:space="preserve">Contact Person: </t>
  </si>
  <si>
    <t xml:space="preserve">Phone: </t>
  </si>
  <si>
    <t xml:space="preserve">E-mail: </t>
  </si>
  <si>
    <t>Property Management Company:</t>
  </si>
  <si>
    <t>Property Management Contact:</t>
  </si>
  <si>
    <t>Phone:</t>
  </si>
  <si>
    <t>B. Legal Status of Applicant</t>
  </si>
  <si>
    <t>Other (specify)</t>
  </si>
  <si>
    <t>C. Status of Organization</t>
  </si>
  <si>
    <t xml:space="preserve">     Currently Exists</t>
  </si>
  <si>
    <t xml:space="preserve">     To be formed</t>
  </si>
  <si>
    <t>Estimated date:</t>
  </si>
  <si>
    <t xml:space="preserve">Federal Tax I.D. Number: </t>
  </si>
  <si>
    <t>D.  Name(s) of individuals who will be General Partner(s) or Principal Owner(s)</t>
  </si>
  <si>
    <t>E.  Developer Type</t>
  </si>
  <si>
    <t>Site control at the time of application is required.  Indicate the level of site control currently held by the developer.  Evidence of site control must be included as Exhibit 20 to the Application.</t>
  </si>
  <si>
    <t xml:space="preserve">a. Copy of Deed, for Fee Ownership </t>
  </si>
  <si>
    <t xml:space="preserve">b. Purchase agreement:  </t>
  </si>
  <si>
    <t>Date of Expiration:</t>
  </si>
  <si>
    <t xml:space="preserve">Provision for Extension: </t>
  </si>
  <si>
    <t>Cost of Extension:</t>
  </si>
  <si>
    <t>c. Option:</t>
  </si>
  <si>
    <t xml:space="preserve">Date of Expiration: </t>
  </si>
  <si>
    <t xml:space="preserve"> Cost of Extension:</t>
  </si>
  <si>
    <t>A. Current Site Use (complete as many as apply):</t>
  </si>
  <si>
    <t xml:space="preserve">  Residential:</t>
  </si>
  <si>
    <t>Number of Units</t>
  </si>
  <si>
    <t xml:space="preserve">  Commercial:</t>
  </si>
  <si>
    <t># of Buildings</t>
  </si>
  <si>
    <t>Sq. Ft.</t>
  </si>
  <si>
    <t>If occupied, briefly describe uses:</t>
  </si>
  <si>
    <t xml:space="preserve">  </t>
  </si>
  <si>
    <t xml:space="preserve">  Industrial:</t>
  </si>
  <si>
    <t xml:space="preserve">If occupied, briefly describe uses:  </t>
  </si>
  <si>
    <t xml:space="preserve">  Parking Lot</t>
  </si>
  <si>
    <t xml:space="preserve"> In Use</t>
  </si>
  <si>
    <t xml:space="preserve"> # of Parking Spaces</t>
  </si>
  <si>
    <t xml:space="preserve">  Vacant Lot</t>
  </si>
  <si>
    <t>B. Number of Residential Structures in planned project</t>
  </si>
  <si>
    <t xml:space="preserve">C. Proposed Buildings are on a contiguous site </t>
  </si>
  <si>
    <t>D. Number of Community Structures, if separate</t>
  </si>
  <si>
    <t xml:space="preserve">E.In a floodplain:  </t>
  </si>
  <si>
    <t>Map used:</t>
  </si>
  <si>
    <t>If yes, type of floodplain (# of years):</t>
  </si>
  <si>
    <t>F.Total units per acre</t>
  </si>
  <si>
    <t>G. Total square footage of lot</t>
  </si>
  <si>
    <t>H. Total square footage of all project structures</t>
  </si>
  <si>
    <t>I.Total gross residential square footage</t>
  </si>
  <si>
    <t>J.Total square footage of all residential units</t>
  </si>
  <si>
    <t>K.Total gross commercial square footage</t>
  </si>
  <si>
    <t>L.Total net leasable commercial square footage</t>
  </si>
  <si>
    <t>M. Total parking structure square footage</t>
  </si>
  <si>
    <t>N.Total parking spaces</t>
  </si>
  <si>
    <t>Open parking spaces</t>
  </si>
  <si>
    <t>Covered parking spaces</t>
  </si>
  <si>
    <t>Structured parking spaces</t>
  </si>
  <si>
    <t>Other parking spaces</t>
  </si>
  <si>
    <t>Type</t>
  </si>
  <si>
    <t>Current Configuration of Site</t>
  </si>
  <si>
    <t>Number of Residential Buildings:</t>
  </si>
  <si>
    <t>Total Number of Units:</t>
  </si>
  <si>
    <t>Unit Number</t>
  </si>
  <si>
    <t>Number of Bedrooms</t>
  </si>
  <si>
    <t>Monthly Gross Rent</t>
  </si>
  <si>
    <t>Household Size</t>
  </si>
  <si>
    <t>Household Income</t>
  </si>
  <si>
    <t>Check one</t>
  </si>
  <si>
    <t>Is Unit Currently Occupied? (Y/N)</t>
  </si>
  <si>
    <t>Is Unit Accessible?(Y/N)</t>
  </si>
  <si>
    <t>Market Rate</t>
  </si>
  <si>
    <t>Summary</t>
  </si>
  <si>
    <t># units with annual rents ≤ 30% of 30% AMI</t>
  </si>
  <si>
    <t># units with annual rents ≤ 30% of 50% AMI</t>
  </si>
  <si>
    <t># units with annual rents ≤ 30% of 80% AMI</t>
  </si>
  <si>
    <t># units with annual rents ≤ 30% of 120% AMI</t>
  </si>
  <si>
    <t># market rate units</t>
  </si>
  <si>
    <t>Exhibit 10: Residential Deplacement and Replacement Unit Analysis</t>
  </si>
  <si>
    <r>
      <t xml:space="preserve">This worksheet must be completed if any of the current site use is residential, even if all existing units are currently vacant.  </t>
    </r>
    <r>
      <rPr>
        <b/>
        <sz val="10"/>
        <color indexed="10"/>
        <rFont val="Arial"/>
        <family val="2"/>
      </rPr>
      <t>Complete chart according to the current uses, not your proposal.  Each unit must be on a separate line.  Add lines if necessary(insert a copied row).</t>
    </r>
  </si>
  <si>
    <r>
      <t>Project Summary (</t>
    </r>
    <r>
      <rPr>
        <i/>
        <sz val="12"/>
        <color rgb="FFFF0000"/>
        <rFont val="Arial"/>
        <family val="2"/>
      </rPr>
      <t>Please use the dropdown boxes where applicable</t>
    </r>
    <r>
      <rPr>
        <b/>
        <i/>
        <sz val="12"/>
        <rFont val="Arial"/>
        <family val="2"/>
      </rPr>
      <t>)</t>
    </r>
  </si>
  <si>
    <r>
      <t>Applicant Information (</t>
    </r>
    <r>
      <rPr>
        <i/>
        <sz val="12"/>
        <color rgb="FFFF0000"/>
        <rFont val="Arial"/>
        <family val="2"/>
      </rPr>
      <t>Please use the dropdown boxes where applicable</t>
    </r>
    <r>
      <rPr>
        <b/>
        <i/>
        <sz val="12"/>
        <rFont val="Arial"/>
        <family val="2"/>
      </rPr>
      <t>)</t>
    </r>
  </si>
  <si>
    <r>
      <t>Project and Site Information (</t>
    </r>
    <r>
      <rPr>
        <i/>
        <sz val="12"/>
        <color rgb="FFFF0000"/>
        <rFont val="Arial"/>
        <family val="2"/>
      </rPr>
      <t>Please use the dropdown boxes where applicable</t>
    </r>
    <r>
      <rPr>
        <b/>
        <i/>
        <sz val="12"/>
        <rFont val="Arial"/>
        <family val="2"/>
      </rPr>
      <t>)</t>
    </r>
  </si>
  <si>
    <t>Self Score</t>
  </si>
  <si>
    <r>
      <t>B.</t>
    </r>
    <r>
      <rPr>
        <sz val="7"/>
        <rFont val="Times New Roman"/>
        <family val="1"/>
      </rPr>
      <t xml:space="preserve">     </t>
    </r>
    <r>
      <rPr>
        <sz val="12"/>
        <rFont val="Times New Roman"/>
        <family val="1"/>
      </rPr>
      <t>Geographic Equity</t>
    </r>
  </si>
  <si>
    <t>C.  Educational Quality</t>
  </si>
  <si>
    <r>
      <t>D.</t>
    </r>
    <r>
      <rPr>
        <sz val="7"/>
        <rFont val="Times New Roman"/>
        <family val="1"/>
      </rPr>
      <t xml:space="preserve">     </t>
    </r>
    <r>
      <rPr>
        <sz val="12"/>
        <rFont val="Times New Roman"/>
        <family val="1"/>
      </rPr>
      <t>Neighborhood Revitalization</t>
    </r>
  </si>
  <si>
    <r>
      <t>E.</t>
    </r>
    <r>
      <rPr>
        <sz val="7"/>
        <rFont val="Times New Roman"/>
        <family val="1"/>
      </rPr>
      <t xml:space="preserve">     </t>
    </r>
    <r>
      <rPr>
        <sz val="12"/>
        <rFont val="Times New Roman"/>
        <family val="1"/>
      </rPr>
      <t>Proximity to Public Transit</t>
    </r>
  </si>
  <si>
    <r>
      <t>F.</t>
    </r>
    <r>
      <rPr>
        <sz val="7"/>
        <rFont val="Times New Roman"/>
        <family val="1"/>
      </rPr>
      <t xml:space="preserve">     </t>
    </r>
    <r>
      <rPr>
        <sz val="12"/>
        <rFont val="Times New Roman"/>
        <family val="1"/>
      </rPr>
      <t>Proximity to Grocery or Drug Store</t>
    </r>
  </si>
  <si>
    <r>
      <t>A.</t>
    </r>
    <r>
      <rPr>
        <sz val="7"/>
        <rFont val="Times New Roman"/>
        <family val="1"/>
      </rPr>
      <t xml:space="preserve">     </t>
    </r>
    <r>
      <rPr>
        <sz val="12"/>
        <rFont val="Times New Roman"/>
        <family val="1"/>
      </rPr>
      <t>Developer Experience Exceeds Minimum</t>
    </r>
  </si>
  <si>
    <r>
      <t>B.</t>
    </r>
    <r>
      <rPr>
        <sz val="7"/>
        <rFont val="Times New Roman"/>
        <family val="1"/>
      </rPr>
      <t xml:space="preserve">     </t>
    </r>
    <r>
      <rPr>
        <sz val="12"/>
        <rFont val="Times New Roman"/>
        <family val="1"/>
      </rPr>
      <t>Developer Capacity</t>
    </r>
  </si>
  <si>
    <r>
      <t>C.</t>
    </r>
    <r>
      <rPr>
        <sz val="7"/>
        <rFont val="Times New Roman"/>
        <family val="1"/>
      </rPr>
      <t xml:space="preserve">     </t>
    </r>
    <r>
      <rPr>
        <sz val="12"/>
        <rFont val="Times New Roman"/>
        <family val="1"/>
      </rPr>
      <t>Developer Financial Strength</t>
    </r>
  </si>
  <si>
    <r>
      <t>D.</t>
    </r>
    <r>
      <rPr>
        <sz val="7"/>
        <rFont val="Times New Roman"/>
        <family val="1"/>
      </rPr>
      <t xml:space="preserve">     </t>
    </r>
    <r>
      <rPr>
        <sz val="12"/>
        <rFont val="Times New Roman"/>
        <family val="1"/>
      </rPr>
      <t>Strength of the Development Team</t>
    </r>
  </si>
  <si>
    <t xml:space="preserve">              Total Possible Points</t>
  </si>
  <si>
    <r>
      <t>w</t>
    </r>
    <r>
      <rPr>
        <sz val="7"/>
        <rFont val="Times New Roman"/>
        <family val="1"/>
      </rPr>
      <t xml:space="preserve">  </t>
    </r>
    <r>
      <rPr>
        <sz val="12"/>
        <rFont val="Times New Roman"/>
        <family val="1"/>
      </rPr>
      <t xml:space="preserve">Points will be awarded for projected financial resources </t>
    </r>
    <r>
      <rPr>
        <b/>
        <sz val="12"/>
        <rFont val="Times New Roman"/>
        <family val="1"/>
      </rPr>
      <t>excluding</t>
    </r>
    <r>
      <rPr>
        <sz val="12"/>
        <rFont val="Times New Roman"/>
        <family val="1"/>
      </rPr>
      <t xml:space="preserve"> City of Oakland resources and tax credit equity as a percentage of the total development costs.  [(leveraged financial resources/TDC)*100]</t>
    </r>
  </si>
  <si>
    <r>
      <t>w</t>
    </r>
    <r>
      <rPr>
        <sz val="7"/>
        <rFont val="Times New Roman"/>
        <family val="1"/>
      </rPr>
      <t xml:space="preserve">  </t>
    </r>
    <r>
      <rPr>
        <sz val="12"/>
        <rFont val="Times New Roman"/>
        <family val="1"/>
      </rPr>
      <t xml:space="preserve">City resources include loan and grant funds received by or committed to the project and land donations.  </t>
    </r>
  </si>
  <si>
    <r>
      <t>w</t>
    </r>
    <r>
      <rPr>
        <sz val="7"/>
        <rFont val="Times New Roman"/>
        <family val="1"/>
      </rPr>
      <t xml:space="preserve">  </t>
    </r>
    <r>
      <rPr>
        <sz val="12"/>
        <rFont val="Times New Roman"/>
        <family val="1"/>
      </rPr>
      <t>The higher the percentage of leveraged funding sources, the higher the score.  Points will be awarded based on the following table:</t>
    </r>
  </si>
  <si>
    <t>Percentage of Leveraged Financial Resources Greater than:</t>
  </si>
  <si>
    <r>
      <t>A.</t>
    </r>
    <r>
      <rPr>
        <sz val="7"/>
        <rFont val="Times New Roman"/>
        <family val="1"/>
      </rPr>
      <t xml:space="preserve">    </t>
    </r>
    <r>
      <rPr>
        <u/>
        <sz val="12"/>
        <rFont val="Times New Roman"/>
        <family val="1"/>
      </rPr>
      <t>Funding Commitments:</t>
    </r>
    <r>
      <rPr>
        <sz val="12"/>
        <rFont val="Times New Roman"/>
        <family val="1"/>
      </rPr>
      <t xml:space="preserve">  Degree to which outside funding has been committed </t>
    </r>
    <r>
      <rPr>
        <i/>
        <sz val="12"/>
        <rFont val="Times New Roman"/>
        <family val="1"/>
      </rPr>
      <t xml:space="preserve">(15 points). </t>
    </r>
  </si>
  <si>
    <r>
      <t>w</t>
    </r>
    <r>
      <rPr>
        <sz val="7"/>
        <rFont val="Times New Roman"/>
        <family val="1"/>
      </rPr>
      <t xml:space="preserve">  </t>
    </r>
    <r>
      <rPr>
        <sz val="12"/>
        <rFont val="Times New Roman"/>
        <family val="1"/>
      </rPr>
      <t>Points will be given based on non-City financing currently committed to the project, as follows:</t>
    </r>
  </si>
  <si>
    <t>Committed Financial Resources as a Percent of TDC Greater than:</t>
  </si>
  <si>
    <t xml:space="preserve">Up to 5 points will be awarded for each commitment of operating subsidy.  </t>
  </si>
  <si>
    <t>A.  Displacement Prevention</t>
  </si>
  <si>
    <t>Rental</t>
  </si>
  <si>
    <t>Ownership</t>
  </si>
  <si>
    <t>A.     Income Targeting</t>
  </si>
  <si>
    <t>B.     New units for people with special needs</t>
  </si>
  <si>
    <t>Potential points</t>
  </si>
  <si>
    <t>I. Readiness</t>
  </si>
  <si>
    <t>II. Location</t>
  </si>
  <si>
    <r>
      <t>A.</t>
    </r>
    <r>
      <rPr>
        <sz val="7"/>
        <rFont val="Times New Roman"/>
        <family val="1"/>
      </rPr>
      <t xml:space="preserve">    </t>
    </r>
    <r>
      <rPr>
        <u/>
        <sz val="12"/>
        <rFont val="Times New Roman"/>
        <family val="1"/>
      </rPr>
      <t>Leveraging:</t>
    </r>
    <r>
      <rPr>
        <sz val="12"/>
        <rFont val="Times New Roman"/>
        <family val="1"/>
      </rPr>
      <t xml:space="preserve">  Degree to which outside funding will be pursued </t>
    </r>
    <r>
      <rPr>
        <i/>
        <sz val="12"/>
        <rFont val="Times New Roman"/>
        <family val="1"/>
      </rPr>
      <t xml:space="preserve">(5).  </t>
    </r>
  </si>
  <si>
    <t>IV. Developer Experience and Capacity</t>
  </si>
  <si>
    <t>V. Urgency</t>
  </si>
  <si>
    <t>VI. Penalty For Nonperforming Previously Funded Projects</t>
  </si>
  <si>
    <t>Unit Type                (#BR)</t>
  </si>
  <si>
    <t># of Special needs units</t>
  </si>
  <si>
    <t xml:space="preserve"># of Homeless unit </t>
  </si>
  <si>
    <t>Indicate which utilities will be paid by tenant (T) and which utilities will be paid by landlord (L).</t>
  </si>
  <si>
    <t>* Utility Allowance must be calculated using the HUD Utility Schedule Model.  Submit a copy of the completed Utility Model with exhibit 26.  The HUD Utility Schedule Model and instructions can be found at www.huduser.org/portal/resources/utilallowance.html</t>
  </si>
  <si>
    <t>Exhibit 24:  Financial Summary Worksheet</t>
  </si>
  <si>
    <t>Entire Project</t>
  </si>
  <si>
    <t>Affordable Portion</t>
  </si>
  <si>
    <t>Market Rate Portion</t>
  </si>
  <si>
    <t>Commercial Portion</t>
  </si>
  <si>
    <t>Known and Anticipated Sources (Residential Portion Only)</t>
  </si>
  <si>
    <t>Affordable Portion Total</t>
  </si>
  <si>
    <t>Market Rate Portion Total</t>
  </si>
  <si>
    <t>Commercial Portion Total</t>
  </si>
  <si>
    <r>
      <t>Previous City Funding</t>
    </r>
    <r>
      <rPr>
        <vertAlign val="superscript"/>
        <sz val="10"/>
        <rFont val="Arial"/>
        <family val="2"/>
      </rPr>
      <t>1</t>
    </r>
  </si>
  <si>
    <t>Current Request for City Funds</t>
  </si>
  <si>
    <t>Subtotal City Funds</t>
  </si>
  <si>
    <t>Subtotal Non-City Funds</t>
  </si>
  <si>
    <t>City funds % of TDC (Affordable Portion Only)</t>
  </si>
  <si>
    <r>
      <t>Site Acquisition cost</t>
    </r>
    <r>
      <rPr>
        <vertAlign val="superscript"/>
        <sz val="10"/>
        <rFont val="Arial"/>
        <family val="2"/>
      </rPr>
      <t>2</t>
    </r>
    <r>
      <rPr>
        <sz val="10"/>
        <rFont val="Arial"/>
        <family val="2"/>
      </rPr>
      <t xml:space="preserve"> (all sources)</t>
    </r>
  </si>
  <si>
    <r>
      <t>1</t>
    </r>
    <r>
      <rPr>
        <sz val="10"/>
        <rFont val="Arial"/>
        <family val="2"/>
      </rPr>
      <t xml:space="preserve"> Do not include City predevelopment loans.</t>
    </r>
  </si>
  <si>
    <r>
      <t xml:space="preserve">2 </t>
    </r>
    <r>
      <rPr>
        <sz val="10"/>
        <rFont val="Arial"/>
        <family val="2"/>
      </rPr>
      <t>Includes option payments, acquisition, and holding costs directly related to acquisition.  Include value of donated property as a source.</t>
    </r>
  </si>
  <si>
    <r>
      <t xml:space="preserve">3 </t>
    </r>
    <r>
      <rPr>
        <sz val="10"/>
        <rFont val="Arial"/>
        <family val="2"/>
      </rPr>
      <t>Shaded cells represent ineligible uses of City funds</t>
    </r>
  </si>
  <si>
    <t>Exhibit 28 Unit Size and Affordability Worksheet</t>
  </si>
  <si>
    <t>2019-20 Housing Development NOFA</t>
  </si>
  <si>
    <t>2019-2020 Housing Development NOFA</t>
  </si>
  <si>
    <t>Exhibit 3: Application Form</t>
  </si>
  <si>
    <r>
      <t>A.</t>
    </r>
    <r>
      <rPr>
        <sz val="7"/>
        <rFont val="Times New Roman"/>
        <family val="1"/>
      </rPr>
      <t xml:space="preserve">  </t>
    </r>
    <r>
      <rPr>
        <sz val="12"/>
        <rFont val="Times New Roman"/>
        <family val="1"/>
      </rPr>
      <t>Leveraging</t>
    </r>
  </si>
  <si>
    <r>
      <t>B.</t>
    </r>
    <r>
      <rPr>
        <sz val="7"/>
        <rFont val="Times New Roman"/>
        <family val="1"/>
      </rPr>
      <t xml:space="preserve">     </t>
    </r>
    <r>
      <rPr>
        <sz val="12"/>
        <rFont val="Times New Roman"/>
        <family val="1"/>
      </rPr>
      <t>Funding Commitments</t>
    </r>
  </si>
  <si>
    <t>C. Discretionary Land Use Approvals</t>
  </si>
  <si>
    <t>C.     New Permanent supportive Housing Units for Homeless individuals and Families</t>
  </si>
  <si>
    <t xml:space="preserve">d. Enforceable Agreement with the City </t>
  </si>
  <si>
    <r>
      <t>Site Control (</t>
    </r>
    <r>
      <rPr>
        <i/>
        <sz val="12"/>
        <color rgb="FFFF0000"/>
        <rFont val="Arial"/>
        <family val="2"/>
      </rPr>
      <t>Please use the dropdown boxes where applicable</t>
    </r>
    <r>
      <rPr>
        <b/>
        <i/>
        <sz val="12"/>
        <rFont val="Arial"/>
        <family val="2"/>
      </rPr>
      <t>)</t>
    </r>
  </si>
  <si>
    <t>L</t>
  </si>
  <si>
    <t>T</t>
  </si>
  <si>
    <t>Sample</t>
  </si>
  <si>
    <t xml:space="preserve"> Housing Development NOFA</t>
  </si>
  <si>
    <t>30% of 30% AMI</t>
  </si>
  <si>
    <t>2/1</t>
  </si>
  <si>
    <t>PBS8</t>
  </si>
  <si>
    <t>Mobility</t>
  </si>
  <si>
    <t>30% of 50% AMI</t>
  </si>
  <si>
    <t>1/1</t>
  </si>
  <si>
    <t>Visual/Hearing</t>
  </si>
  <si>
    <t>2/2</t>
  </si>
  <si>
    <t>% units with annual rents ≤ 30% of 60% AMI</t>
  </si>
  <si>
    <t>Indicate which utilites will be paid by tenant (T) and which utilities will be paid by landlord (L).</t>
  </si>
  <si>
    <t>* See Addendum: "Income, Rent, Utility Allowance, Housing Payments Limits" for current utility allowances and rents.</t>
  </si>
  <si>
    <t>Monthly Income</t>
  </si>
  <si>
    <t>Exhibit 2: Self Score</t>
  </si>
  <si>
    <t>Type of Project</t>
  </si>
  <si>
    <t>City Council District:</t>
  </si>
  <si>
    <t xml:space="preserve">Total Number of Affordable Units: </t>
  </si>
  <si>
    <t xml:space="preserve">Total Number of Bedrooms: </t>
  </si>
  <si>
    <t>Total Number of Accessible Units:</t>
  </si>
  <si>
    <t>Total Number of Permanent Supportive Housing Units for Homeless Households:</t>
  </si>
  <si>
    <t>Project Name:</t>
  </si>
  <si>
    <t>Percentage Score for Rental</t>
  </si>
  <si>
    <t>If you have questions, or have special circumstances and need to further manipulate the spreadsheets, please contact Ahmed Conde, Housing Development Coordinator at (510) 238-2934.</t>
  </si>
  <si>
    <t>Exhibit 24: Rehabilitation Budget (Ownership)</t>
  </si>
  <si>
    <t>Total Square Feet</t>
  </si>
  <si>
    <t>Units</t>
  </si>
  <si>
    <t>Homeownership Projects</t>
  </si>
  <si>
    <t>Affordable Portion of Project - Sources</t>
  </si>
  <si>
    <t xml:space="preserve">Total </t>
  </si>
  <si>
    <t>City Development Funds**</t>
  </si>
  <si>
    <t>Other City Loans**</t>
  </si>
  <si>
    <t>Developer Equity**</t>
  </si>
  <si>
    <t>Construction Loan**</t>
  </si>
  <si>
    <t>Proceeds from Sales**</t>
  </si>
  <si>
    <t>Other Source: ____________</t>
  </si>
  <si>
    <t>Other Source: _____________</t>
  </si>
  <si>
    <t>Construction Sources:</t>
  </si>
  <si>
    <t>City/Agency Development Loan</t>
  </si>
  <si>
    <t>Other City/Agency Loans</t>
  </si>
  <si>
    <t>Developer Equity</t>
  </si>
  <si>
    <t>Construction Loan</t>
  </si>
  <si>
    <t>Other Source: ______________________</t>
  </si>
  <si>
    <t>Total Sources</t>
  </si>
  <si>
    <t>Construction Uses:</t>
  </si>
  <si>
    <t>Acquistion Costs</t>
  </si>
  <si>
    <t>Closing Costs</t>
  </si>
  <si>
    <t>Other:________________________</t>
  </si>
  <si>
    <t>Total Land Costs</t>
  </si>
  <si>
    <t>Hard Costs</t>
  </si>
  <si>
    <t xml:space="preserve">Site Development </t>
  </si>
  <si>
    <t>Rehabilitation Costs</t>
  </si>
  <si>
    <t>Utility Hookups</t>
  </si>
  <si>
    <t>Soft Costs</t>
  </si>
  <si>
    <t>Architect/Engineer</t>
  </si>
  <si>
    <t>Developer Fee during Construction</t>
  </si>
  <si>
    <t>Marketing/Model Homes/Counseling</t>
  </si>
  <si>
    <t>Financing Fees/Closing Costs/Interest Reserve</t>
  </si>
  <si>
    <t>Interim Interest (during construction/sales period)</t>
  </si>
  <si>
    <t>Legal/Accounting</t>
  </si>
  <si>
    <t>Appraisal/Market Study</t>
  </si>
  <si>
    <t>Taxes (during construction/sales period)</t>
  </si>
  <si>
    <t>Insurance (Liability, Builder's Risk)</t>
  </si>
  <si>
    <t>Permits/Testing/City Inspections</t>
  </si>
  <si>
    <t>Survey/Soils/Miscellaneous</t>
  </si>
  <si>
    <t>Construction Loan Inspections</t>
  </si>
  <si>
    <t>Soft Cost Contingency/Site Security/Maintenance</t>
  </si>
  <si>
    <t>Predevelopment Loan Interest</t>
  </si>
  <si>
    <t>Other: ________________________</t>
  </si>
  <si>
    <t xml:space="preserve">Total Soft Costs </t>
  </si>
  <si>
    <t>Total Construction Period Costs</t>
  </si>
  <si>
    <t>Total Downpayments and First Mortgages Should Match Total Sales Proceeds Calculated in Unit Affordability Worksheet</t>
  </si>
  <si>
    <t>Post Construction Sources:</t>
  </si>
  <si>
    <t>Downpayments</t>
  </si>
  <si>
    <t>First Mortgages</t>
  </si>
  <si>
    <t>Other:________________________________</t>
  </si>
  <si>
    <t>Total Post Construction Sources</t>
  </si>
  <si>
    <t>Post Construction Costs:</t>
  </si>
  <si>
    <t>Construction Loans Takeout</t>
  </si>
  <si>
    <t>Soft Costs During Sales</t>
  </si>
  <si>
    <t>Developer Fee from Sales</t>
  </si>
  <si>
    <t>Commissions and Closing Costs at Sale</t>
  </si>
  <si>
    <t>Post Construction Contingency</t>
  </si>
  <si>
    <t>Post Construction Construction Defect Insurance</t>
  </si>
  <si>
    <t>Other:_______________________</t>
  </si>
  <si>
    <t>Subtotal Soft Costs during sale</t>
  </si>
  <si>
    <t>Total Post Construction Costs</t>
  </si>
  <si>
    <t>*If property has been donated, include the value of the donated property, and show as a source of funds in the financial summary.</t>
  </si>
  <si>
    <t>** Not expected to be a source of income for shaded costs.</t>
  </si>
  <si>
    <t xml:space="preserve">SUMMARY </t>
  </si>
  <si>
    <t>The below table doesn't calculate total sources of funds, rather it summarizes the total cost for the project and provides cost per unit &amp; square foot.</t>
  </si>
  <si>
    <t>Post Construction Soft Costs only</t>
  </si>
  <si>
    <t>Total Costs Per Unit</t>
  </si>
  <si>
    <t>Total Costs Per SF</t>
  </si>
  <si>
    <t>Exhibit 28: Unit Size and Affordability Worksheet (Ownership)</t>
  </si>
  <si>
    <t>Provide assumptions and calculations separately for how Sales Prices were determined.</t>
  </si>
  <si>
    <t>Enter one type of unit per row</t>
  </si>
  <si>
    <t xml:space="preserve">1.  Ownership:  Affordable Units </t>
  </si>
  <si>
    <t>Address or Unit Number(s)</t>
  </si>
  <si>
    <t>Square Footage*</t>
  </si>
  <si>
    <t>Accessibility (Mobility, Visual/Hearing, N/A)</t>
  </si>
  <si>
    <t>Maximum Owner Income
(as % of AMI)**</t>
  </si>
  <si>
    <t xml:space="preserve"> % of AMI used for calculating affordable housing price***</t>
  </si>
  <si>
    <t>Per-Unit Sales Price</t>
  </si>
  <si>
    <t>Total Sales Proceeds</t>
  </si>
  <si>
    <t xml:space="preserve">Should equal "Downpayments and First Mortgages" for affordable units on Development Budget (cell C64). </t>
  </si>
  <si>
    <t>2.  Market Rate Units</t>
  </si>
  <si>
    <t>Per Unit Sales Price</t>
  </si>
  <si>
    <t xml:space="preserve">Total Sales Proceeds </t>
  </si>
  <si>
    <t>Should equal "Downpayments and First Mortgages"  for market rate units on Development Budget (cell D64).</t>
  </si>
  <si>
    <t>3.  Affordability Summary/City Restrictions</t>
  </si>
  <si>
    <t>4. Unit Type Summary</t>
  </si>
  <si>
    <t xml:space="preserve">This summary reflects the sales price restrictions according to the City's requirements only and won't necessarily match the actual sales price structure detailed above.   </t>
  </si>
  <si>
    <t># units with affordable housing cost ≤ 30% of 70% AMI</t>
  </si>
  <si>
    <t># units with affordable housing cost ≤ 35% of 90% AMI</t>
  </si>
  <si>
    <t># units with affordable housing cost ≤ 35% of 110% AMI</t>
  </si>
  <si>
    <t># of market rate units</t>
  </si>
  <si>
    <t>5 bedroom</t>
  </si>
  <si>
    <t>5.  Utility Breakdown</t>
  </si>
  <si>
    <t>Indicate which utilites will be gas and which electric.</t>
  </si>
  <si>
    <t>* Not Including garage.</t>
  </si>
  <si>
    <t>** See Addendum: "Income Limits Under Federal, State, and City/Agency Housing Programs" for current income levels.</t>
  </si>
  <si>
    <t>*** See Addendum: "Affordable Homeownership Development Program" for guidance on how affordable prices should be calculated.</t>
  </si>
  <si>
    <t>Unit Size and Affordability Worksheet (Ownership)</t>
  </si>
  <si>
    <t>Sample Project</t>
  </si>
  <si>
    <t>Provide assumptions and calculations for how Sales Prices were determined in Exhibit 29.</t>
  </si>
  <si>
    <t xml:space="preserve">Affordable Units </t>
  </si>
  <si>
    <t>1, 5, 14</t>
  </si>
  <si>
    <t>3 br / 2 ba</t>
  </si>
  <si>
    <t>n/a</t>
  </si>
  <si>
    <t>80% AMI</t>
  </si>
  <si>
    <t>70% AMI</t>
  </si>
  <si>
    <t>3, 10, 12, 18</t>
  </si>
  <si>
    <t>4 br / 2 ba</t>
  </si>
  <si>
    <t>mobility</t>
  </si>
  <si>
    <t>visual/hearing</t>
  </si>
  <si>
    <t>2, 8, 13, 19</t>
  </si>
  <si>
    <t>6, 7, 9, 11, 16</t>
  </si>
  <si>
    <t>na</t>
  </si>
  <si>
    <t xml:space="preserve">Should equal "Total Post Construction Sources" for affordable units on Development Budget (cell C64). </t>
  </si>
  <si>
    <t>Market Rate Units</t>
  </si>
  <si>
    <t>Should equal "Total Post Construction Sources"  for market rate units on Development Budget (cell D64).</t>
  </si>
  <si>
    <t>Unit Type Summary</t>
  </si>
  <si>
    <t>Utility Breakdown</t>
  </si>
  <si>
    <t>X</t>
  </si>
  <si>
    <t>*** See Addendum: "Affordable Homeownership Development Program" for guidance on how affordable prices are calculated.</t>
  </si>
  <si>
    <r>
      <t>Hard (paper) copy</t>
    </r>
    <r>
      <rPr>
        <sz val="10"/>
        <rFont val="Arial"/>
        <family val="2"/>
      </rPr>
      <t>: must be submitted as the appropriate exhibit in your application.</t>
    </r>
  </si>
  <si>
    <r>
      <t>Electronic copy</t>
    </r>
    <r>
      <rPr>
        <sz val="10"/>
        <rFont val="Arial"/>
        <family val="2"/>
      </rPr>
      <t>: must be submitted with your application on thumb/flash drive</t>
    </r>
  </si>
  <si>
    <r>
      <t>E.</t>
    </r>
    <r>
      <rPr>
        <sz val="7"/>
        <rFont val="Times New Roman"/>
        <family val="1"/>
      </rPr>
      <t xml:space="preserve">     </t>
    </r>
    <r>
      <rPr>
        <sz val="12"/>
        <rFont val="Times New Roman"/>
        <family val="1"/>
      </rPr>
      <t>Bonus Point Category</t>
    </r>
  </si>
  <si>
    <t>Percentage Score for Ownership</t>
  </si>
  <si>
    <t>OUSD Public Elementary School Report Card, Color Code in Academics ELA or Math:</t>
  </si>
  <si>
    <r>
      <t>Number of</t>
    </r>
    <r>
      <rPr>
        <b/>
        <sz val="10"/>
        <rFont val="Arial"/>
        <family val="2"/>
      </rPr>
      <t xml:space="preserve"> New</t>
    </r>
    <r>
      <rPr>
        <sz val="10"/>
        <rFont val="Arial"/>
        <family val="2"/>
      </rPr>
      <t xml:space="preserve"> Special Needs Units: </t>
    </r>
  </si>
  <si>
    <r>
      <t xml:space="preserve">Number of </t>
    </r>
    <r>
      <rPr>
        <b/>
        <sz val="10"/>
        <rFont val="Arial"/>
        <family val="2"/>
      </rPr>
      <t>New</t>
    </r>
    <r>
      <rPr>
        <sz val="10"/>
        <rFont val="Arial"/>
        <family val="2"/>
      </rPr>
      <t xml:space="preserve"> Permanent Supportive Housing Units for Homeless Households:</t>
    </r>
  </si>
  <si>
    <t>Fax:</t>
  </si>
  <si>
    <t xml:space="preserve">     Other:</t>
  </si>
  <si>
    <t>Exhibit  30: Displacement Prevention</t>
  </si>
  <si>
    <t>2019-20 Preservation and Rehabilitation NOFA</t>
  </si>
  <si>
    <r>
      <t>This workbook contains spreadsheets for</t>
    </r>
    <r>
      <rPr>
        <b/>
        <sz val="10"/>
        <rFont val="Arial"/>
        <family val="2"/>
      </rPr>
      <t xml:space="preserve"> the Acquisition, Rehabilitation and Preservation NOFA application: Self Scoring, Application Form, Replacement Unit Analysis, Scope of Work, Rehabilitation Budget, Operating Budget, 30-Year Proforma, Financial Summary,  Unit Size/Affordability Worksheet, Displacement Prevention and Sample Affordable Sales Price Calculation</t>
    </r>
    <r>
      <rPr>
        <sz val="10"/>
        <rFont val="Arial"/>
        <family val="2"/>
      </rPr>
      <t xml:space="preserve"> </t>
    </r>
  </si>
  <si>
    <t>NOFA Scoring 2019-2020</t>
  </si>
  <si>
    <t>Exhibit 28: Unit Size and Affordability Worksheet (Rental)</t>
  </si>
  <si>
    <t>III. Target Population and Project Attributes</t>
  </si>
  <si>
    <t>vacant or occupied</t>
  </si>
  <si>
    <t>"Affordable Sales Price" Calculation</t>
  </si>
  <si>
    <t>Assumed Income</t>
  </si>
  <si>
    <t>Size of Assisted Unit</t>
  </si>
  <si>
    <t>Addendum #2 - Presumed household size</t>
  </si>
  <si>
    <t>Household Size Presumed</t>
  </si>
  <si>
    <t>1. Input the unit's target AMI%</t>
  </si>
  <si>
    <t>Target AMI %</t>
  </si>
  <si>
    <t>60% AMI</t>
  </si>
  <si>
    <t>Addendum #2 - Target Income Level Of the Unit</t>
  </si>
  <si>
    <t>2. Input $ limits from matrix</t>
  </si>
  <si>
    <t>2019-2020 Income Limit</t>
  </si>
  <si>
    <t>Current City Income Limits table for this AMI from matix https://www.oaklandca.gov/resources/rent-and-income-limits-for-affordable-housing</t>
  </si>
  <si>
    <t>Stepped Down AMI (next lower 10%)</t>
  </si>
  <si>
    <t>50% AMI</t>
  </si>
  <si>
    <t>Step down the AMI to 10% less than the target limit (120&gt;110, 100&gt;90, 80&gt;70, etc.)</t>
  </si>
  <si>
    <t>Stepped Down Income (at next lower 10%)</t>
  </si>
  <si>
    <t>Calculated Stepped Down Income Limit</t>
  </si>
  <si>
    <t>2. Input from NOFA</t>
  </si>
  <si>
    <t>Inflation Factor - apply to estimate future Income limit per NOFA</t>
  </si>
  <si>
    <t>Presumed Future Income Limit</t>
  </si>
  <si>
    <t>Result of income limiits x inflation factor.</t>
  </si>
  <si>
    <t>Affordable Housing Cost</t>
  </si>
  <si>
    <t>Annual income / 12 months.</t>
  </si>
  <si>
    <t>3. Input 30 or 35</t>
  </si>
  <si>
    <t>Housing Ratio</t>
  </si>
  <si>
    <t>Addendum #2 - Use 35% Housing Ratio for households over 80% AMI, use 30% for 80% AMI and lower</t>
  </si>
  <si>
    <t>The Affordable Housing Cost is the max monthly housing payment.</t>
  </si>
  <si>
    <t>Calculated Housing Ratio</t>
  </si>
  <si>
    <t>Agreement Exhibit B defines the percentage housing ratio [max] to determine the "Affordable Housing Cost".</t>
  </si>
  <si>
    <t>5. Adjust the sales price to arrive at the matching ratio</t>
  </si>
  <si>
    <t>Affordable Sales Price</t>
  </si>
  <si>
    <t>Adjust the Sales Price to Result in the Housing Ratio Max</t>
  </si>
  <si>
    <t xml:space="preserve"> Down Payment %</t>
  </si>
  <si>
    <t>Addendum #2 - Presumed downpayment percentage</t>
  </si>
  <si>
    <t xml:space="preserve"> Down Payment</t>
  </si>
  <si>
    <t>Addendum #2 - Presumed downpayment</t>
  </si>
  <si>
    <t>Assumed First Mortgage</t>
  </si>
  <si>
    <t>Addendum #2 - Assumed First Mortgage</t>
  </si>
  <si>
    <t>Assumed Mortgage rate and term</t>
  </si>
  <si>
    <t>First Mortgage Interest Rate Assumed</t>
  </si>
  <si>
    <t>Addendum #2 - Assumed First Mortgage Rate (15 year average calc as of 8/1/19)</t>
  </si>
  <si>
    <t>First Mortgage Term (in periods)</t>
  </si>
  <si>
    <t>Addendum #2 states the mortgage term as 30 years, this results in a divisor of 360 equal monthly payments.</t>
  </si>
  <si>
    <t>AHP Forgivable 2nd Mortgage</t>
  </si>
  <si>
    <t>Agreement Exhibit 2 does not indicate subsidy mortgages. The City and HHEBSV have tentatively agreed to include this subsidy and calculate A.S.P. as though it was a downpayment. Actual may vary.</t>
  </si>
  <si>
    <t>Assumed Mortgage rate and term:</t>
  </si>
  <si>
    <t>AHP Mortgage Interest Rate Assumed</t>
  </si>
  <si>
    <t>Agreement Exhibit B does not indicate subsidy mortgages. TBD. Actual may vary. Rates are assumed; HH to provide documentation confirming the loan terms.</t>
  </si>
  <si>
    <t>AHP Mortgage Term (in periods)</t>
  </si>
  <si>
    <t>Monthly Housing cost</t>
  </si>
  <si>
    <t>First Mortgage Payment</t>
  </si>
  <si>
    <t>Payment is calculated as the mortgage amount divided by the number of payments at the stated % interest rate.</t>
  </si>
  <si>
    <t>Property Tax @ 1.4%</t>
  </si>
  <si>
    <t>Addendum #2 - Parcel Tax part 1 of 2</t>
  </si>
  <si>
    <t>Property Tax Fixed Charges</t>
  </si>
  <si>
    <t>Addendum #2 - Parcel Tax part 2 of 2</t>
  </si>
  <si>
    <t>Addendum #2 specifies use of OHA "current Utility Allowances". Actual utility rates may vary.</t>
  </si>
  <si>
    <t>Electric Cost Savings from PV cells</t>
  </si>
  <si>
    <t>See calcs below utilities. Unspecified: how to determine if the PV cells are "installed on the unit and are functional". Assume all units.</t>
  </si>
  <si>
    <t>Maintenance Reserve</t>
  </si>
  <si>
    <t>Addendum #2 specifies the Maintenance Reserve cost</t>
  </si>
  <si>
    <t>Hazard Insurance @ .25%</t>
  </si>
  <si>
    <t>Addendum #2 specifies the insurance rate at 0.25% (annually) of the amount of the first mortgage. Actual insurance rates will vary.</t>
  </si>
  <si>
    <t>4. Input estimated HOA dues</t>
  </si>
  <si>
    <t>HOA Dues - Homeowner Assoc. Fees</t>
  </si>
  <si>
    <t>Addendum #2 specifies that the HOA determines this cost for the project.</t>
  </si>
  <si>
    <t>Mortgage Insurance @ .80%</t>
  </si>
  <si>
    <t>Addendum #2 specifies the MI rate, apply to assumed first mtg. Actual will vary. (Actual rate for FHA with 5% down is 0.80%).</t>
  </si>
  <si>
    <t>Monthly Housing Cost</t>
  </si>
  <si>
    <t>Addendum #2 specifies to use the above indices in determining the Affordable Housing Cost and Affordable Sales Price.</t>
  </si>
  <si>
    <t>Annual Housing Cost</t>
  </si>
  <si>
    <t>Addendum #2 Comparing this cost to the income results in the ratio</t>
  </si>
  <si>
    <t>1) The property is at risk of conversion to market rate</t>
  </si>
  <si>
    <t>Attach evidence of expiring government subsidies or regulatory restrictions</t>
  </si>
  <si>
    <t>2) More than one tenant at the property has received a no-fault eviction notice within the last 12 months</t>
  </si>
  <si>
    <t>Attach evidence of eviction notice</t>
  </si>
  <si>
    <t>3) The property is exempt form the Rent Adjustment Ordinance because property was Built after January 1, 1983</t>
  </si>
  <si>
    <t>4) The property has allowable increase under the Rent Adjustment Ordinance that exceed the CPI standard and/or at least 20% of existing residents are rent burdened</t>
  </si>
  <si>
    <t>Attach evidence of property financial statement including revenue and reserves, and complete the chart below</t>
  </si>
  <si>
    <t>Attach rent roll for the past 3 years and complete the chart below</t>
  </si>
  <si>
    <t>5) The previous property owner had at least 3 years of banked rent increases and/or at least 20% of the of existing residents are rent burdened</t>
  </si>
  <si>
    <t xml:space="preserve">At or Below 30% AMI </t>
  </si>
  <si>
    <t>31% to 50% AMI</t>
  </si>
  <si>
    <t>51% to 80% AMI</t>
  </si>
  <si>
    <t>81% to 120% AMI</t>
  </si>
  <si>
    <t>Years of Operation</t>
  </si>
  <si>
    <t>Hard Cost Contingency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</si>
</sst>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quot;$&quot;#,##0"/>
    <numFmt numFmtId="166" formatCode="#,##0\ &quot;sf&quot;"/>
    <numFmt numFmtId="167" formatCode="0.0%"/>
    <numFmt numFmtId="168" formatCode="_(* #,##0_);_(* \(#,##0\);_(* &quot;-&quot;??_);_(@_)"/>
    <numFmt numFmtId="169" formatCode="0.000%"/>
  </numFmts>
  <fonts count="74">
    <font>
      <sz val="10"/>
      <name val="Arial"/>
    </font>
    <font>
      <sz val="10"/>
      <name val="Arial"/>
      <family val="2"/>
    </font>
    <font>
      <b/>
      <i/>
      <sz val="12"/>
      <name val="Arial"/>
      <family val="2"/>
    </font>
    <font>
      <b/>
      <sz val="10"/>
      <name val="Arial"/>
      <family val="2"/>
    </font>
    <font>
      <b/>
      <i/>
      <sz val="10"/>
      <name val="Arial"/>
      <family val="2"/>
    </font>
    <font>
      <b/>
      <i/>
      <sz val="11"/>
      <name val="Arial"/>
      <family val="2"/>
    </font>
    <font>
      <b/>
      <sz val="11"/>
      <name val="Arial"/>
      <family val="2"/>
    </font>
    <font>
      <sz val="10"/>
      <name val="Arial"/>
      <family val="2"/>
    </font>
    <font>
      <b/>
      <sz val="12"/>
      <name val="Arial"/>
      <family val="2"/>
    </font>
    <font>
      <b/>
      <sz val="9"/>
      <name val="Arial"/>
      <family val="2"/>
    </font>
    <font>
      <sz val="9"/>
      <name val="Geneva"/>
    </font>
    <font>
      <sz val="9"/>
      <name val="Arial"/>
      <family val="2"/>
    </font>
    <font>
      <i/>
      <sz val="10"/>
      <name val="Arial"/>
      <family val="2"/>
    </font>
    <font>
      <b/>
      <u/>
      <sz val="10"/>
      <name val="Arial"/>
      <family val="2"/>
    </font>
    <font>
      <b/>
      <sz val="10"/>
      <name val="Arial"/>
      <family val="2"/>
    </font>
    <font>
      <sz val="8"/>
      <name val="Arial"/>
      <family val="2"/>
    </font>
    <font>
      <b/>
      <vertAlign val="superscript"/>
      <sz val="10"/>
      <name val="Arial"/>
      <family val="2"/>
    </font>
    <font>
      <i/>
      <sz val="12"/>
      <color indexed="10"/>
      <name val="Arial"/>
      <family val="2"/>
    </font>
    <font>
      <sz val="12"/>
      <color indexed="10"/>
      <name val="Arial"/>
      <family val="2"/>
    </font>
    <font>
      <sz val="12"/>
      <name val="Arial"/>
      <family val="2"/>
    </font>
    <font>
      <sz val="9"/>
      <color indexed="55"/>
      <name val="Arial"/>
      <family val="2"/>
    </font>
    <font>
      <b/>
      <sz val="10"/>
      <color indexed="12"/>
      <name val="Arial"/>
      <family val="2"/>
    </font>
    <font>
      <b/>
      <sz val="11"/>
      <color indexed="12"/>
      <name val="Arial"/>
      <family val="2"/>
    </font>
    <font>
      <i/>
      <sz val="10"/>
      <color indexed="10"/>
      <name val="Arial"/>
      <family val="2"/>
    </font>
    <font>
      <sz val="9"/>
      <name val="Arial"/>
      <family val="2"/>
    </font>
    <font>
      <sz val="8"/>
      <name val="Arial"/>
      <family val="2"/>
    </font>
    <font>
      <sz val="11"/>
      <name val="Arial"/>
      <family val="2"/>
    </font>
    <font>
      <u/>
      <sz val="11"/>
      <name val="Arial"/>
      <family val="2"/>
    </font>
    <font>
      <i/>
      <sz val="11"/>
      <name val="Arial"/>
      <family val="2"/>
    </font>
    <font>
      <b/>
      <sz val="10"/>
      <color indexed="10"/>
      <name val="Arial"/>
      <family val="2"/>
    </font>
    <font>
      <sz val="24"/>
      <name val="Arial"/>
      <family val="2"/>
    </font>
    <font>
      <sz val="10"/>
      <name val="Arial"/>
      <family val="2"/>
    </font>
    <font>
      <b/>
      <sz val="9"/>
      <name val="Arial Narrow"/>
      <family val="2"/>
    </font>
    <font>
      <sz val="10"/>
      <name val="Times New Roman"/>
      <family val="1"/>
    </font>
    <font>
      <i/>
      <sz val="9"/>
      <name val="Arial Narrow"/>
      <family val="2"/>
    </font>
    <font>
      <sz val="11"/>
      <color theme="1"/>
      <name val="Calibri"/>
      <family val="2"/>
      <scheme val="minor"/>
    </font>
    <font>
      <sz val="11"/>
      <color rgb="FF006100"/>
      <name val="Calibri"/>
      <family val="2"/>
      <scheme val="minor"/>
    </font>
    <font>
      <sz val="10"/>
      <name val="Arial"/>
      <family val="2"/>
    </font>
    <font>
      <sz val="10"/>
      <color rgb="FFFF0000"/>
      <name val="Arial"/>
      <family val="2"/>
    </font>
    <font>
      <i/>
      <sz val="12"/>
      <color rgb="FFFF0000"/>
      <name val="Arial"/>
      <family val="2"/>
    </font>
    <font>
      <b/>
      <i/>
      <sz val="12"/>
      <name val="Times New Roman"/>
      <family val="1"/>
    </font>
    <font>
      <b/>
      <sz val="12"/>
      <name val="Times New Roman"/>
      <family val="1"/>
    </font>
    <font>
      <sz val="12"/>
      <name val="Times New Roman"/>
      <family val="1"/>
    </font>
    <font>
      <sz val="7"/>
      <name val="Times New Roman"/>
      <family val="1"/>
    </font>
    <font>
      <u/>
      <sz val="12"/>
      <name val="Times New Roman"/>
      <family val="1"/>
    </font>
    <font>
      <i/>
      <sz val="12"/>
      <name val="Times New Roman"/>
      <family val="1"/>
    </font>
    <font>
      <sz val="8"/>
      <name val="Wingdings"/>
      <charset val="2"/>
    </font>
    <font>
      <sz val="11"/>
      <name val="Calibri"/>
      <family val="2"/>
    </font>
    <font>
      <sz val="9"/>
      <color indexed="81"/>
      <name val="Tahoma"/>
      <family val="2"/>
    </font>
    <font>
      <b/>
      <sz val="9"/>
      <color indexed="81"/>
      <name val="Tahoma"/>
      <family val="2"/>
    </font>
    <font>
      <i/>
      <sz val="10"/>
      <color indexed="9"/>
      <name val="Arial"/>
      <family val="2"/>
    </font>
    <font>
      <b/>
      <sz val="10"/>
      <color indexed="9"/>
      <name val="Arial"/>
      <family val="2"/>
    </font>
    <font>
      <vertAlign val="superscript"/>
      <sz val="10"/>
      <name val="Arial"/>
      <family val="2"/>
    </font>
    <font>
      <b/>
      <u/>
      <sz val="12"/>
      <name val="Arial"/>
      <family val="2"/>
    </font>
    <font>
      <b/>
      <sz val="14"/>
      <name val="Arial"/>
      <family val="2"/>
    </font>
    <font>
      <b/>
      <i/>
      <u/>
      <sz val="12"/>
      <name val="Arial"/>
      <family val="2"/>
    </font>
    <font>
      <i/>
      <sz val="12"/>
      <name val="Arial"/>
      <family val="2"/>
    </font>
    <font>
      <i/>
      <sz val="9"/>
      <name val="Arial"/>
      <family val="2"/>
    </font>
    <font>
      <sz val="12"/>
      <color rgb="FF006100"/>
      <name val="Times New Roman"/>
      <family val="1"/>
    </font>
    <font>
      <sz val="8"/>
      <color indexed="12"/>
      <name val="Arial"/>
      <family val="2"/>
    </font>
    <font>
      <sz val="10"/>
      <color indexed="12"/>
      <name val="Arial"/>
      <family val="2"/>
    </font>
    <font>
      <sz val="10"/>
      <name val="Arial"/>
      <family val="2"/>
    </font>
    <font>
      <sz val="9"/>
      <color indexed="12"/>
      <name val="Arial"/>
      <family val="2"/>
    </font>
    <font>
      <b/>
      <sz val="12"/>
      <color theme="1"/>
      <name val="Arial"/>
      <family val="2"/>
    </font>
    <font>
      <sz val="12"/>
      <color theme="0" tint="-0.499984740745262"/>
      <name val="Arial"/>
      <family val="2"/>
    </font>
    <font>
      <sz val="10"/>
      <color theme="0" tint="-0.499984740745262"/>
      <name val="Arial"/>
      <family val="2"/>
    </font>
    <font>
      <b/>
      <sz val="11"/>
      <color theme="0" tint="-0.499984740745262"/>
      <name val="Arial"/>
      <family val="2"/>
    </font>
    <font>
      <u/>
      <sz val="10"/>
      <color theme="10"/>
      <name val="Arial"/>
      <family val="2"/>
    </font>
    <font>
      <u/>
      <sz val="11"/>
      <color theme="10"/>
      <name val="Arial"/>
      <family val="2"/>
    </font>
    <font>
      <b/>
      <sz val="11"/>
      <color theme="1"/>
      <name val="Arial"/>
      <family val="2"/>
    </font>
    <font>
      <sz val="10"/>
      <color theme="0" tint="-0.249977111117893"/>
      <name val="Arial"/>
      <family val="2"/>
    </font>
    <font>
      <b/>
      <sz val="11"/>
      <color theme="0" tint="-0.249977111117893"/>
      <name val="Arial"/>
      <family val="2"/>
    </font>
    <font>
      <sz val="11"/>
      <color theme="0" tint="-0.249977111117893"/>
      <name val="Arial"/>
      <family val="2"/>
    </font>
    <font>
      <b/>
      <sz val="11"/>
      <name val="Times New Roman"/>
      <family val="1"/>
    </font>
  </fonts>
  <fills count="23">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rgb="FFC6EFCE"/>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indexed="41"/>
        <bgColor indexed="64"/>
      </patternFill>
    </fill>
    <fill>
      <patternFill patternType="solid">
        <fgColor rgb="FFCCFFCC"/>
        <bgColor rgb="FF000000"/>
      </patternFill>
    </fill>
    <fill>
      <patternFill patternType="solid">
        <fgColor indexed="62"/>
        <bgColor indexed="64"/>
      </patternFill>
    </fill>
    <fill>
      <patternFill patternType="solid">
        <fgColor indexed="57"/>
        <bgColor indexed="64"/>
      </patternFill>
    </fill>
    <fill>
      <patternFill patternType="solid">
        <fgColor indexed="12"/>
        <bgColor indexed="64"/>
      </patternFill>
    </fill>
    <fill>
      <patternFill patternType="solid">
        <fgColor indexed="18"/>
        <bgColor indexed="64"/>
      </patternFill>
    </fill>
    <fill>
      <patternFill patternType="solid">
        <fgColor indexed="5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CCFF"/>
        <bgColor indexed="64"/>
      </patternFill>
    </fill>
    <fill>
      <patternFill patternType="solid">
        <fgColor theme="0" tint="-0.499984740745262"/>
        <bgColor indexed="64"/>
      </patternFill>
    </fill>
    <fill>
      <patternFill patternType="solid">
        <fgColor theme="0" tint="-0.499984740745262"/>
        <bgColor rgb="FF000000"/>
      </patternFill>
    </fill>
  </fills>
  <borders count="1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hair">
        <color indexed="64"/>
      </top>
      <bottom style="double">
        <color indexed="64"/>
      </bottom>
      <diagonal/>
    </border>
    <border>
      <left style="thin">
        <color indexed="64"/>
      </left>
      <right/>
      <top style="double">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double">
        <color indexed="64"/>
      </bottom>
      <diagonal/>
    </border>
    <border>
      <left style="thin">
        <color indexed="64"/>
      </left>
      <right style="thin">
        <color indexed="64"/>
      </right>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double">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right style="thin">
        <color indexed="64"/>
      </right>
      <top style="thin">
        <color indexed="64"/>
      </top>
      <bottom style="double">
        <color indexed="64"/>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double">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double">
        <color indexed="64"/>
      </right>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double">
        <color indexed="64"/>
      </right>
      <top style="medium">
        <color indexed="64"/>
      </top>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bottom/>
      <diagonal/>
    </border>
    <border>
      <left style="double">
        <color indexed="64"/>
      </left>
      <right/>
      <top/>
      <bottom style="double">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style="thin">
        <color indexed="64"/>
      </left>
      <right/>
      <top style="medium">
        <color indexed="64"/>
      </top>
      <bottom style="double">
        <color indexed="64"/>
      </bottom>
      <diagonal/>
    </border>
    <border>
      <left style="double">
        <color indexed="64"/>
      </left>
      <right/>
      <top style="double">
        <color indexed="64"/>
      </top>
      <bottom style="thin">
        <color indexed="64"/>
      </bottom>
      <diagonal/>
    </border>
  </borders>
  <cellStyleXfs count="19">
    <xf numFmtId="0" fontId="0" fillId="0" borderId="0"/>
    <xf numFmtId="43" fontId="1" fillId="0" borderId="0" applyFont="0" applyFill="0" applyBorder="0" applyAlignment="0" applyProtection="0"/>
    <xf numFmtId="44" fontId="1" fillId="0" borderId="0" applyFont="0" applyFill="0" applyBorder="0" applyAlignment="0" applyProtection="0"/>
    <xf numFmtId="42" fontId="31" fillId="0" borderId="0" applyFont="0" applyFill="0" applyBorder="0" applyAlignment="0" applyProtection="0"/>
    <xf numFmtId="44" fontId="31" fillId="0" borderId="0" applyFont="0" applyFill="0" applyBorder="0" applyAlignment="0" applyProtection="0"/>
    <xf numFmtId="0" fontId="36" fillId="7" borderId="0" applyNumberFormat="0" applyBorder="0" applyAlignment="0" applyProtection="0"/>
    <xf numFmtId="0" fontId="7" fillId="0" borderId="0"/>
    <xf numFmtId="0" fontId="35" fillId="0" borderId="0"/>
    <xf numFmtId="0" fontId="10" fillId="0" borderId="0"/>
    <xf numFmtId="9" fontId="1" fillId="0" borderId="0" applyFont="0" applyFill="0" applyBorder="0" applyAlignment="0" applyProtection="0"/>
    <xf numFmtId="9" fontId="31" fillId="0" borderId="0" applyFont="0" applyFill="0" applyBorder="0" applyAlignment="0" applyProtection="0"/>
    <xf numFmtId="9" fontId="7" fillId="0" borderId="0" applyFont="0" applyFill="0" applyBorder="0" applyAlignment="0" applyProtection="0"/>
    <xf numFmtId="0" fontId="1" fillId="0" borderId="0"/>
    <xf numFmtId="42"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9" fontId="61" fillId="0" borderId="0" applyFont="0" applyFill="0" applyBorder="0" applyAlignment="0" applyProtection="0"/>
    <xf numFmtId="0" fontId="67" fillId="0" borderId="0" applyNumberFormat="0" applyFill="0" applyBorder="0" applyAlignment="0" applyProtection="0"/>
  </cellStyleXfs>
  <cellXfs count="1140">
    <xf numFmtId="0" fontId="0" fillId="0" borderId="0" xfId="0"/>
    <xf numFmtId="0" fontId="2" fillId="0" borderId="0" xfId="0" applyFont="1" applyAlignment="1">
      <alignment wrapText="1"/>
    </xf>
    <xf numFmtId="0" fontId="0" fillId="0" borderId="0" xfId="0" applyAlignment="1">
      <alignment wrapText="1"/>
    </xf>
    <xf numFmtId="0" fontId="4" fillId="0" borderId="0" xfId="0" applyFont="1" applyAlignment="1">
      <alignment wrapText="1"/>
    </xf>
    <xf numFmtId="0" fontId="3" fillId="0" borderId="0" xfId="0" applyFont="1" applyAlignment="1">
      <alignment wrapText="1"/>
    </xf>
    <xf numFmtId="0" fontId="0" fillId="0" borderId="0" xfId="0" applyProtection="1"/>
    <xf numFmtId="0" fontId="0" fillId="0" borderId="0" xfId="0" applyFill="1" applyProtection="1"/>
    <xf numFmtId="0" fontId="11" fillId="2" borderId="1" xfId="8" applyFont="1" applyFill="1" applyBorder="1" applyAlignment="1" applyProtection="1">
      <alignment horizontal="center"/>
      <protection locked="0"/>
    </xf>
    <xf numFmtId="0" fontId="11" fillId="2" borderId="2" xfId="8" applyFont="1" applyFill="1" applyBorder="1" applyAlignment="1" applyProtection="1">
      <alignment horizontal="center" vertical="center"/>
      <protection locked="0"/>
    </xf>
    <xf numFmtId="0" fontId="11" fillId="2" borderId="3" xfId="8" applyFont="1" applyFill="1" applyBorder="1" applyAlignment="1" applyProtection="1">
      <alignment horizontal="center"/>
      <protection locked="0"/>
    </xf>
    <xf numFmtId="0" fontId="11" fillId="2" borderId="4" xfId="8" applyFont="1" applyFill="1" applyBorder="1" applyAlignment="1" applyProtection="1">
      <alignment horizontal="center"/>
      <protection locked="0"/>
    </xf>
    <xf numFmtId="0" fontId="11" fillId="0" borderId="0" xfId="8" applyFont="1" applyBorder="1" applyProtection="1"/>
    <xf numFmtId="0" fontId="0" fillId="0" borderId="5" xfId="0" applyBorder="1" applyAlignment="1" applyProtection="1">
      <alignment horizontal="center"/>
    </xf>
    <xf numFmtId="0" fontId="12" fillId="0" borderId="0" xfId="0" applyFont="1" applyFill="1" applyBorder="1" applyAlignment="1" applyProtection="1">
      <alignment horizontal="right"/>
    </xf>
    <xf numFmtId="0" fontId="3" fillId="0" borderId="0" xfId="0" applyFont="1" applyFill="1" applyBorder="1" applyAlignment="1" applyProtection="1">
      <alignment horizontal="left" wrapText="1"/>
    </xf>
    <xf numFmtId="0" fontId="0" fillId="0" borderId="0" xfId="0" applyFill="1" applyBorder="1" applyProtection="1"/>
    <xf numFmtId="0" fontId="0" fillId="0" borderId="5" xfId="0" applyBorder="1" applyProtection="1"/>
    <xf numFmtId="0" fontId="3" fillId="0" borderId="0" xfId="0" applyFont="1" applyBorder="1" applyProtection="1"/>
    <xf numFmtId="42" fontId="0" fillId="0" borderId="6" xfId="0" applyNumberFormat="1" applyBorder="1" applyProtection="1"/>
    <xf numFmtId="0" fontId="0" fillId="0" borderId="0" xfId="0" applyBorder="1" applyProtection="1"/>
    <xf numFmtId="0" fontId="8" fillId="0" borderId="0" xfId="0" applyFont="1" applyBorder="1" applyProtection="1"/>
    <xf numFmtId="0" fontId="8" fillId="0" borderId="0" xfId="0" applyFont="1" applyAlignment="1" applyProtection="1">
      <alignment horizontal="center"/>
    </xf>
    <xf numFmtId="0" fontId="0" fillId="0" borderId="0" xfId="0" applyBorder="1" applyAlignment="1" applyProtection="1">
      <alignment horizontal="center"/>
    </xf>
    <xf numFmtId="0" fontId="3" fillId="0" borderId="0" xfId="0" applyFont="1" applyBorder="1" applyAlignment="1" applyProtection="1">
      <alignment horizontal="center" wrapText="1"/>
    </xf>
    <xf numFmtId="4" fontId="3" fillId="0" borderId="0" xfId="0" applyNumberFormat="1" applyFont="1" applyFill="1" applyBorder="1" applyAlignment="1" applyProtection="1">
      <alignment horizontal="right"/>
    </xf>
    <xf numFmtId="0" fontId="6" fillId="0" borderId="0" xfId="0" applyFont="1" applyFill="1" applyBorder="1" applyAlignment="1" applyProtection="1">
      <alignment horizontal="center"/>
    </xf>
    <xf numFmtId="0" fontId="0" fillId="2" borderId="1" xfId="0" applyFill="1" applyBorder="1" applyProtection="1">
      <protection locked="0"/>
    </xf>
    <xf numFmtId="9" fontId="1" fillId="0" borderId="0" xfId="9" applyBorder="1" applyAlignment="1" applyProtection="1">
      <alignment horizontal="center"/>
    </xf>
    <xf numFmtId="0" fontId="3" fillId="0" borderId="9" xfId="0" applyFont="1" applyBorder="1" applyAlignment="1" applyProtection="1">
      <alignment wrapText="1"/>
    </xf>
    <xf numFmtId="0" fontId="0" fillId="0" borderId="0" xfId="0" applyFill="1" applyBorder="1" applyAlignment="1" applyProtection="1">
      <alignment horizontal="center"/>
    </xf>
    <xf numFmtId="0" fontId="3" fillId="0" borderId="10" xfId="0" applyFont="1" applyBorder="1" applyAlignment="1" applyProtection="1">
      <alignment wrapText="1"/>
    </xf>
    <xf numFmtId="0" fontId="16" fillId="0" borderId="0" xfId="0" applyFont="1" applyBorder="1" applyAlignment="1" applyProtection="1"/>
    <xf numFmtId="0" fontId="11" fillId="0" borderId="0" xfId="8" applyFont="1" applyBorder="1" applyAlignment="1" applyProtection="1">
      <alignment horizontal="left"/>
    </xf>
    <xf numFmtId="0" fontId="17" fillId="0" borderId="0" xfId="8" applyFont="1" applyFill="1" applyBorder="1" applyAlignment="1" applyProtection="1">
      <alignment horizontal="left"/>
    </xf>
    <xf numFmtId="0" fontId="18" fillId="0" borderId="0" xfId="8" applyFont="1" applyFill="1" applyBorder="1" applyAlignment="1" applyProtection="1">
      <alignment horizontal="left"/>
    </xf>
    <xf numFmtId="0" fontId="19" fillId="0" borderId="0" xfId="8" applyFont="1" applyBorder="1" applyAlignment="1" applyProtection="1">
      <alignment horizontal="left"/>
    </xf>
    <xf numFmtId="0" fontId="6" fillId="0" borderId="0" xfId="8" applyFont="1" applyBorder="1" applyAlignment="1" applyProtection="1">
      <alignment horizontal="left"/>
    </xf>
    <xf numFmtId="0" fontId="9" fillId="0" borderId="12" xfId="8" applyFont="1" applyBorder="1" applyAlignment="1" applyProtection="1">
      <alignment horizontal="center" wrapText="1"/>
    </xf>
    <xf numFmtId="3" fontId="11" fillId="2" borderId="3" xfId="1" applyNumberFormat="1" applyFont="1" applyFill="1" applyBorder="1" applyAlignment="1" applyProtection="1">
      <alignment horizontal="center"/>
      <protection locked="0"/>
    </xf>
    <xf numFmtId="0" fontId="11" fillId="2" borderId="3" xfId="8" applyFont="1" applyFill="1" applyBorder="1" applyAlignment="1" applyProtection="1">
      <alignment horizontal="center" wrapText="1"/>
      <protection locked="0"/>
    </xf>
    <xf numFmtId="0" fontId="11" fillId="2" borderId="1" xfId="8" applyFont="1" applyFill="1" applyBorder="1" applyProtection="1">
      <protection locked="0"/>
    </xf>
    <xf numFmtId="3" fontId="11" fillId="2" borderId="4" xfId="1" applyNumberFormat="1" applyFont="1" applyFill="1" applyBorder="1" applyAlignment="1" applyProtection="1">
      <alignment horizontal="center"/>
      <protection locked="0"/>
    </xf>
    <xf numFmtId="3" fontId="11" fillId="2" borderId="13" xfId="8" applyNumberFormat="1" applyFont="1" applyFill="1" applyBorder="1" applyAlignment="1" applyProtection="1">
      <alignment horizontal="center"/>
      <protection locked="0"/>
    </xf>
    <xf numFmtId="3" fontId="11" fillId="2" borderId="13" xfId="1" applyNumberFormat="1" applyFont="1" applyFill="1" applyBorder="1" applyAlignment="1" applyProtection="1">
      <alignment horizontal="center"/>
      <protection locked="0"/>
    </xf>
    <xf numFmtId="0" fontId="11" fillId="2" borderId="14" xfId="8" applyFont="1" applyFill="1" applyBorder="1" applyProtection="1">
      <protection locked="0"/>
    </xf>
    <xf numFmtId="0" fontId="11" fillId="0" borderId="0" xfId="8" applyFont="1" applyFill="1" applyBorder="1" applyProtection="1"/>
    <xf numFmtId="0" fontId="9" fillId="0" borderId="0" xfId="8" applyFont="1" applyBorder="1" applyProtection="1"/>
    <xf numFmtId="166" fontId="9" fillId="0" borderId="0" xfId="8" applyNumberFormat="1" applyFont="1" applyBorder="1" applyAlignment="1" applyProtection="1">
      <alignment horizontal="right"/>
    </xf>
    <xf numFmtId="0" fontId="20" fillId="0" borderId="0" xfId="8" applyFont="1" applyFill="1" applyBorder="1" applyProtection="1"/>
    <xf numFmtId="0" fontId="11" fillId="2" borderId="15" xfId="8" applyFont="1" applyFill="1" applyBorder="1" applyAlignment="1" applyProtection="1">
      <alignment horizontal="left"/>
      <protection locked="0"/>
    </xf>
    <xf numFmtId="0" fontId="11" fillId="2" borderId="2" xfId="8" applyFont="1" applyFill="1" applyBorder="1" applyProtection="1">
      <protection locked="0"/>
    </xf>
    <xf numFmtId="0" fontId="11" fillId="3" borderId="0" xfId="8" applyFont="1" applyFill="1" applyBorder="1" applyProtection="1"/>
    <xf numFmtId="0" fontId="11" fillId="3" borderId="6" xfId="8" applyFont="1" applyFill="1" applyBorder="1" applyProtection="1"/>
    <xf numFmtId="0" fontId="11" fillId="2" borderId="16" xfId="8" applyFont="1" applyFill="1" applyBorder="1" applyAlignment="1" applyProtection="1">
      <alignment horizontal="left"/>
      <protection locked="0"/>
    </xf>
    <xf numFmtId="0" fontId="11" fillId="2" borderId="17" xfId="8" applyFont="1" applyFill="1" applyBorder="1" applyAlignment="1" applyProtection="1">
      <alignment horizontal="left"/>
      <protection locked="0"/>
    </xf>
    <xf numFmtId="0" fontId="6" fillId="0" borderId="18" xfId="8" applyFont="1" applyBorder="1" applyAlignment="1" applyProtection="1">
      <alignment horizontal="right"/>
    </xf>
    <xf numFmtId="0" fontId="6" fillId="0" borderId="19" xfId="8" applyFont="1" applyBorder="1" applyProtection="1"/>
    <xf numFmtId="0" fontId="11" fillId="0" borderId="20" xfId="8" applyFont="1" applyFill="1" applyBorder="1" applyProtection="1"/>
    <xf numFmtId="0" fontId="11" fillId="0" borderId="21" xfId="8" applyFont="1" applyFill="1" applyBorder="1" applyProtection="1"/>
    <xf numFmtId="0" fontId="11" fillId="0" borderId="22" xfId="8" applyFont="1" applyFill="1" applyBorder="1" applyProtection="1"/>
    <xf numFmtId="0" fontId="6" fillId="0" borderId="19" xfId="8" applyFont="1" applyFill="1" applyBorder="1" applyAlignment="1" applyProtection="1">
      <alignment horizontal="right"/>
    </xf>
    <xf numFmtId="0" fontId="11" fillId="3" borderId="23" xfId="8" applyFont="1" applyFill="1" applyBorder="1" applyProtection="1"/>
    <xf numFmtId="0" fontId="6" fillId="0" borderId="24" xfId="8" applyFont="1" applyFill="1" applyBorder="1" applyAlignment="1" applyProtection="1">
      <alignment horizontal="right"/>
    </xf>
    <xf numFmtId="0" fontId="6" fillId="0" borderId="0" xfId="8" applyFont="1" applyFill="1" applyBorder="1" applyAlignment="1" applyProtection="1">
      <alignment horizontal="right"/>
    </xf>
    <xf numFmtId="0" fontId="6" fillId="0" borderId="0" xfId="8" applyFont="1" applyBorder="1" applyProtection="1"/>
    <xf numFmtId="0" fontId="6" fillId="0" borderId="0" xfId="8" applyFont="1" applyBorder="1" applyAlignment="1" applyProtection="1">
      <alignment horizontal="right"/>
    </xf>
    <xf numFmtId="165" fontId="6" fillId="0" borderId="25" xfId="8" applyNumberFormat="1" applyFont="1" applyBorder="1" applyAlignment="1" applyProtection="1">
      <alignment horizontal="right" wrapText="1"/>
    </xf>
    <xf numFmtId="0" fontId="6" fillId="0" borderId="26" xfId="8" applyFont="1" applyBorder="1" applyAlignment="1" applyProtection="1">
      <alignment horizontal="right" wrapText="1"/>
    </xf>
    <xf numFmtId="0" fontId="3" fillId="0" borderId="27" xfId="8" applyFont="1" applyBorder="1" applyAlignment="1" applyProtection="1">
      <alignment horizontal="center" vertical="top" wrapText="1"/>
    </xf>
    <xf numFmtId="0" fontId="11" fillId="0" borderId="28" xfId="8" applyFont="1" applyBorder="1" applyAlignment="1" applyProtection="1">
      <alignment horizontal="right" wrapText="1"/>
    </xf>
    <xf numFmtId="0" fontId="0" fillId="0" borderId="5" xfId="0" applyBorder="1" applyAlignment="1" applyProtection="1">
      <alignment horizontal="left"/>
    </xf>
    <xf numFmtId="4" fontId="7" fillId="0" borderId="0" xfId="0" applyNumberFormat="1" applyFont="1" applyFill="1" applyBorder="1" applyAlignment="1" applyProtection="1">
      <alignment horizontal="left" indent="1"/>
    </xf>
    <xf numFmtId="0" fontId="6" fillId="0" borderId="1" xfId="8" applyFont="1" applyBorder="1" applyProtection="1"/>
    <xf numFmtId="0" fontId="6" fillId="0" borderId="1" xfId="8" applyFont="1" applyBorder="1" applyAlignment="1" applyProtection="1">
      <alignment horizontal="left"/>
    </xf>
    <xf numFmtId="0" fontId="11" fillId="0" borderId="1" xfId="8" applyFont="1" applyBorder="1" applyProtection="1"/>
    <xf numFmtId="9" fontId="11" fillId="0" borderId="0" xfId="9" applyFont="1" applyFill="1" applyBorder="1" applyProtection="1"/>
    <xf numFmtId="3" fontId="8" fillId="0" borderId="0" xfId="0" applyNumberFormat="1" applyFont="1" applyAlignment="1" applyProtection="1">
      <alignment horizontal="center"/>
    </xf>
    <xf numFmtId="3" fontId="0" fillId="0" borderId="5" xfId="0" applyNumberFormat="1" applyBorder="1" applyAlignment="1" applyProtection="1">
      <alignment horizontal="center"/>
    </xf>
    <xf numFmtId="3" fontId="0" fillId="0" borderId="0" xfId="0" applyNumberFormat="1" applyBorder="1" applyAlignment="1" applyProtection="1">
      <alignment horizontal="center"/>
    </xf>
    <xf numFmtId="3" fontId="3" fillId="0" borderId="0" xfId="0" applyNumberFormat="1" applyFont="1" applyFill="1" applyBorder="1" applyAlignment="1" applyProtection="1">
      <alignment horizontal="center" wrapText="1"/>
    </xf>
    <xf numFmtId="3" fontId="3" fillId="0" borderId="0" xfId="0" applyNumberFormat="1" applyFont="1" applyBorder="1" applyAlignment="1" applyProtection="1">
      <alignment horizontal="center" wrapText="1"/>
    </xf>
    <xf numFmtId="3" fontId="0" fillId="0" borderId="0" xfId="0" applyNumberFormat="1" applyProtection="1"/>
    <xf numFmtId="3" fontId="0" fillId="0" borderId="0" xfId="0" applyNumberFormat="1" applyFill="1" applyBorder="1" applyProtection="1">
      <protection locked="0"/>
    </xf>
    <xf numFmtId="3" fontId="3" fillId="0" borderId="0" xfId="0" applyNumberFormat="1" applyFont="1" applyBorder="1" applyProtection="1"/>
    <xf numFmtId="3" fontId="6" fillId="0" borderId="0" xfId="0" applyNumberFormat="1" applyFont="1" applyBorder="1" applyAlignment="1" applyProtection="1">
      <alignment horizontal="center"/>
    </xf>
    <xf numFmtId="0" fontId="24" fillId="0" borderId="0" xfId="0" applyFont="1" applyProtection="1"/>
    <xf numFmtId="3" fontId="24" fillId="0" borderId="0" xfId="0" applyNumberFormat="1" applyFont="1" applyProtection="1"/>
    <xf numFmtId="0" fontId="24" fillId="0" borderId="0" xfId="0" applyFont="1" applyFill="1" applyBorder="1" applyProtection="1"/>
    <xf numFmtId="3" fontId="8" fillId="0" borderId="0" xfId="0" applyNumberFormat="1" applyFont="1" applyBorder="1" applyProtection="1"/>
    <xf numFmtId="3" fontId="1" fillId="0" borderId="0" xfId="0" applyNumberFormat="1" applyFont="1" applyFill="1" applyBorder="1" applyProtection="1">
      <protection locked="0"/>
    </xf>
    <xf numFmtId="3" fontId="11" fillId="2" borderId="14" xfId="8" applyNumberFormat="1" applyFont="1" applyFill="1" applyBorder="1" applyProtection="1">
      <protection locked="0"/>
    </xf>
    <xf numFmtId="0" fontId="3" fillId="0" borderId="27" xfId="0" applyFont="1" applyBorder="1" applyAlignment="1" applyProtection="1">
      <alignment vertical="center" wrapText="1"/>
    </xf>
    <xf numFmtId="3" fontId="3" fillId="2" borderId="1" xfId="0" applyNumberFormat="1" applyFont="1" applyFill="1" applyBorder="1" applyAlignment="1" applyProtection="1">
      <alignment horizontal="center"/>
      <protection locked="0"/>
    </xf>
    <xf numFmtId="3" fontId="3" fillId="2" borderId="1" xfId="0" applyNumberFormat="1" applyFont="1" applyFill="1" applyBorder="1" applyAlignment="1" applyProtection="1">
      <alignment horizontal="center" wrapText="1"/>
      <protection locked="0"/>
    </xf>
    <xf numFmtId="0" fontId="3" fillId="2" borderId="1" xfId="0" applyFont="1" applyFill="1" applyBorder="1" applyAlignment="1" applyProtection="1">
      <alignment horizontal="center" wrapText="1"/>
      <protection locked="0"/>
    </xf>
    <xf numFmtId="0" fontId="2" fillId="0" borderId="0" xfId="0" applyFont="1"/>
    <xf numFmtId="0" fontId="6" fillId="0" borderId="22" xfId="8" applyFont="1" applyBorder="1" applyAlignment="1" applyProtection="1">
      <alignment horizontal="left"/>
    </xf>
    <xf numFmtId="0" fontId="8" fillId="0" borderId="32" xfId="0" applyFont="1" applyBorder="1" applyAlignment="1">
      <alignment horizontal="center" wrapText="1"/>
    </xf>
    <xf numFmtId="0" fontId="8" fillId="0" borderId="33" xfId="0" applyFont="1" applyBorder="1" applyAlignment="1">
      <alignment horizontal="center" wrapText="1"/>
    </xf>
    <xf numFmtId="0" fontId="7" fillId="0" borderId="0" xfId="0" applyFont="1" applyBorder="1"/>
    <xf numFmtId="0" fontId="7" fillId="0" borderId="0" xfId="0" applyFont="1" applyBorder="1" applyAlignment="1">
      <alignment wrapText="1"/>
    </xf>
    <xf numFmtId="0" fontId="0" fillId="0" borderId="0" xfId="0" applyBorder="1"/>
    <xf numFmtId="0" fontId="3" fillId="0" borderId="0" xfId="0" applyFont="1" applyProtection="1"/>
    <xf numFmtId="0" fontId="3" fillId="0" borderId="32" xfId="0" applyFont="1" applyBorder="1"/>
    <xf numFmtId="0" fontId="3" fillId="0" borderId="0" xfId="0" applyFont="1"/>
    <xf numFmtId="0" fontId="3" fillId="0" borderId="0" xfId="0" applyFont="1" applyBorder="1"/>
    <xf numFmtId="0" fontId="0" fillId="0" borderId="34" xfId="0" applyBorder="1"/>
    <xf numFmtId="0" fontId="0" fillId="0" borderId="32" xfId="0" applyBorder="1"/>
    <xf numFmtId="0" fontId="3" fillId="0" borderId="35" xfId="0" applyFont="1" applyBorder="1"/>
    <xf numFmtId="42" fontId="0" fillId="0" borderId="1" xfId="0" applyNumberFormat="1" applyBorder="1" applyProtection="1"/>
    <xf numFmtId="37" fontId="0" fillId="2" borderId="1" xfId="0" applyNumberFormat="1" applyFill="1" applyBorder="1" applyProtection="1">
      <protection locked="0"/>
    </xf>
    <xf numFmtId="42" fontId="0" fillId="0" borderId="1" xfId="0" applyNumberFormat="1" applyFill="1" applyBorder="1" applyProtection="1"/>
    <xf numFmtId="42" fontId="7" fillId="0" borderId="1" xfId="0" applyNumberFormat="1" applyFont="1" applyBorder="1" applyProtection="1"/>
    <xf numFmtId="42" fontId="0" fillId="2" borderId="1" xfId="0" applyNumberFormat="1" applyFill="1" applyBorder="1" applyProtection="1">
      <protection locked="0"/>
    </xf>
    <xf numFmtId="42" fontId="0" fillId="0" borderId="4" xfId="0" applyNumberFormat="1" applyBorder="1" applyProtection="1"/>
    <xf numFmtId="0" fontId="8" fillId="0" borderId="35" xfId="0" applyFont="1" applyBorder="1" applyProtection="1"/>
    <xf numFmtId="44" fontId="8" fillId="0" borderId="35" xfId="0" applyNumberFormat="1" applyFont="1" applyBorder="1" applyProtection="1"/>
    <xf numFmtId="44" fontId="8" fillId="0" borderId="34" xfId="0" applyNumberFormat="1" applyFont="1" applyBorder="1" applyProtection="1"/>
    <xf numFmtId="44" fontId="8" fillId="0" borderId="36" xfId="0" applyNumberFormat="1" applyFont="1" applyBorder="1" applyProtection="1"/>
    <xf numFmtId="0" fontId="8" fillId="0" borderId="37" xfId="0" applyFont="1" applyBorder="1" applyProtection="1"/>
    <xf numFmtId="42" fontId="8" fillId="0" borderId="37" xfId="0" applyNumberFormat="1" applyFont="1" applyBorder="1" applyProtection="1"/>
    <xf numFmtId="42" fontId="8" fillId="0" borderId="32" xfId="0" applyNumberFormat="1" applyFont="1" applyBorder="1" applyProtection="1"/>
    <xf numFmtId="42" fontId="8" fillId="0" borderId="33" xfId="0" applyNumberFormat="1" applyFont="1" applyBorder="1" applyProtection="1"/>
    <xf numFmtId="42" fontId="0" fillId="0" borderId="3" xfId="0" applyNumberFormat="1" applyBorder="1" applyProtection="1"/>
    <xf numFmtId="0" fontId="3" fillId="0" borderId="1" xfId="0" applyFont="1" applyBorder="1" applyProtection="1"/>
    <xf numFmtId="0" fontId="0" fillId="0" borderId="1" xfId="0" applyBorder="1" applyProtection="1"/>
    <xf numFmtId="0" fontId="3" fillId="0" borderId="1" xfId="0" applyFont="1" applyBorder="1" applyAlignment="1" applyProtection="1">
      <alignment horizontal="right"/>
    </xf>
    <xf numFmtId="0" fontId="3" fillId="0" borderId="1" xfId="0" applyFont="1" applyFill="1" applyBorder="1" applyProtection="1"/>
    <xf numFmtId="0" fontId="0" fillId="0" borderId="1" xfId="0" applyFill="1" applyBorder="1" applyAlignment="1" applyProtection="1">
      <alignment horizontal="left"/>
    </xf>
    <xf numFmtId="0" fontId="0" fillId="0" borderId="1" xfId="0" applyBorder="1" applyAlignment="1" applyProtection="1">
      <alignment wrapText="1"/>
    </xf>
    <xf numFmtId="0" fontId="3" fillId="0" borderId="1" xfId="0" applyFont="1" applyBorder="1" applyAlignment="1" applyProtection="1">
      <alignment horizontal="left"/>
    </xf>
    <xf numFmtId="0" fontId="0" fillId="0" borderId="38" xfId="0" applyBorder="1" applyProtection="1"/>
    <xf numFmtId="0" fontId="3" fillId="0" borderId="39" xfId="0" applyFont="1" applyBorder="1" applyProtection="1"/>
    <xf numFmtId="42" fontId="0" fillId="0" borderId="39" xfId="0" applyNumberFormat="1" applyBorder="1" applyProtection="1"/>
    <xf numFmtId="0" fontId="3" fillId="4" borderId="37" xfId="0" applyFont="1" applyFill="1" applyBorder="1" applyAlignment="1" applyProtection="1">
      <alignment horizontal="center"/>
    </xf>
    <xf numFmtId="0" fontId="3" fillId="4" borderId="32" xfId="0" applyFont="1" applyFill="1" applyBorder="1" applyAlignment="1" applyProtection="1">
      <alignment horizontal="center" wrapText="1"/>
    </xf>
    <xf numFmtId="0" fontId="3" fillId="4" borderId="33" xfId="0" applyFont="1" applyFill="1" applyBorder="1" applyAlignment="1" applyProtection="1">
      <alignment horizontal="center" wrapText="1"/>
    </xf>
    <xf numFmtId="0" fontId="12" fillId="0" borderId="40" xfId="0" applyFont="1" applyBorder="1" applyAlignment="1" applyProtection="1">
      <alignment horizontal="center"/>
    </xf>
    <xf numFmtId="0" fontId="12" fillId="0" borderId="1" xfId="0" applyFont="1" applyBorder="1" applyAlignment="1" applyProtection="1">
      <alignment horizontal="right"/>
    </xf>
    <xf numFmtId="0" fontId="11" fillId="0" borderId="1" xfId="0" applyFont="1" applyBorder="1" applyAlignment="1" applyProtection="1">
      <alignment horizontal="right" shrinkToFit="1"/>
    </xf>
    <xf numFmtId="3" fontId="3" fillId="4" borderId="32" xfId="0" applyNumberFormat="1" applyFont="1" applyFill="1" applyBorder="1" applyAlignment="1" applyProtection="1">
      <alignment horizontal="center" wrapText="1"/>
    </xf>
    <xf numFmtId="3" fontId="3" fillId="2" borderId="4" xfId="0" applyNumberFormat="1" applyFont="1" applyFill="1" applyBorder="1" applyAlignment="1" applyProtection="1">
      <alignment horizontal="center"/>
      <protection locked="0"/>
    </xf>
    <xf numFmtId="0" fontId="8" fillId="4" borderId="13" xfId="0" applyFont="1" applyFill="1" applyBorder="1" applyAlignment="1" applyProtection="1">
      <alignment horizontal="center"/>
    </xf>
    <xf numFmtId="3" fontId="3" fillId="4" borderId="41" xfId="0" applyNumberFormat="1" applyFont="1" applyFill="1" applyBorder="1" applyAlignment="1" applyProtection="1">
      <alignment horizontal="center" wrapText="1"/>
    </xf>
    <xf numFmtId="3" fontId="3" fillId="4" borderId="41" xfId="0" applyNumberFormat="1" applyFont="1" applyFill="1" applyBorder="1" applyAlignment="1" applyProtection="1">
      <alignment horizontal="center"/>
    </xf>
    <xf numFmtId="4" fontId="7" fillId="0" borderId="1" xfId="0" applyNumberFormat="1" applyFont="1" applyFill="1" applyBorder="1" applyAlignment="1" applyProtection="1">
      <alignment horizontal="left" indent="1"/>
    </xf>
    <xf numFmtId="3" fontId="1" fillId="2" borderId="1" xfId="0" applyNumberFormat="1" applyFont="1" applyFill="1" applyBorder="1" applyProtection="1">
      <protection locked="0"/>
    </xf>
    <xf numFmtId="4" fontId="7" fillId="0" borderId="1" xfId="0" applyNumberFormat="1" applyFont="1" applyBorder="1" applyAlignment="1" applyProtection="1">
      <alignment horizontal="left" indent="1"/>
    </xf>
    <xf numFmtId="3" fontId="0" fillId="2" borderId="1" xfId="0" applyNumberFormat="1" applyFill="1" applyBorder="1" applyProtection="1">
      <protection locked="0"/>
    </xf>
    <xf numFmtId="4" fontId="3" fillId="0" borderId="1" xfId="0" applyNumberFormat="1" applyFont="1" applyFill="1" applyBorder="1" applyAlignment="1" applyProtection="1">
      <alignment horizontal="right"/>
    </xf>
    <xf numFmtId="3" fontId="3" fillId="0" borderId="1" xfId="0" applyNumberFormat="1" applyFont="1" applyBorder="1" applyProtection="1"/>
    <xf numFmtId="0" fontId="7" fillId="0" borderId="1" xfId="0" applyFont="1" applyBorder="1" applyAlignment="1" applyProtection="1">
      <alignment horizontal="left" indent="1"/>
    </xf>
    <xf numFmtId="0" fontId="7" fillId="0" borderId="1" xfId="0" applyFont="1" applyFill="1" applyBorder="1" applyAlignment="1" applyProtection="1">
      <alignment horizontal="left" indent="1"/>
    </xf>
    <xf numFmtId="0" fontId="7" fillId="0" borderId="1" xfId="0" applyFont="1" applyFill="1" applyBorder="1" applyAlignment="1" applyProtection="1">
      <alignment horizontal="left" wrapText="1" indent="1"/>
    </xf>
    <xf numFmtId="4" fontId="3" fillId="0" borderId="1" xfId="0" applyNumberFormat="1" applyFont="1" applyFill="1" applyBorder="1" applyAlignment="1" applyProtection="1">
      <alignment horizontal="right" wrapText="1"/>
    </xf>
    <xf numFmtId="4" fontId="7" fillId="0" borderId="1" xfId="0" applyNumberFormat="1" applyFont="1" applyBorder="1" applyAlignment="1" applyProtection="1">
      <alignment horizontal="left" vertical="center" indent="1"/>
    </xf>
    <xf numFmtId="4" fontId="7" fillId="0" borderId="1" xfId="0" applyNumberFormat="1" applyFont="1" applyFill="1" applyBorder="1" applyAlignment="1" applyProtection="1">
      <alignment horizontal="left" vertical="center" indent="1"/>
    </xf>
    <xf numFmtId="3" fontId="14" fillId="0" borderId="1" xfId="0" applyNumberFormat="1" applyFont="1" applyFill="1" applyBorder="1" applyAlignment="1" applyProtection="1">
      <alignment horizontal="center"/>
    </xf>
    <xf numFmtId="3" fontId="0" fillId="0" borderId="1" xfId="0" applyNumberFormat="1" applyFill="1" applyBorder="1" applyProtection="1"/>
    <xf numFmtId="4" fontId="13" fillId="0" borderId="1" xfId="0" applyNumberFormat="1" applyFont="1" applyFill="1" applyBorder="1" applyAlignment="1" applyProtection="1">
      <alignment horizontal="left"/>
    </xf>
    <xf numFmtId="3" fontId="1" fillId="0" borderId="1" xfId="0" applyNumberFormat="1" applyFont="1" applyFill="1" applyBorder="1" applyProtection="1"/>
    <xf numFmtId="0" fontId="13" fillId="0" borderId="1" xfId="0" applyFont="1" applyFill="1" applyBorder="1" applyProtection="1"/>
    <xf numFmtId="4" fontId="13" fillId="0" borderId="1" xfId="0" applyNumberFormat="1" applyFont="1" applyFill="1" applyBorder="1" applyProtection="1"/>
    <xf numFmtId="4" fontId="13" fillId="0" borderId="1" xfId="0" applyNumberFormat="1" applyFont="1" applyFill="1" applyBorder="1" applyAlignment="1" applyProtection="1">
      <alignment horizontal="left" vertical="center"/>
    </xf>
    <xf numFmtId="3" fontId="1" fillId="0" borderId="1" xfId="0" applyNumberFormat="1" applyFont="1" applyFill="1" applyBorder="1" applyAlignment="1" applyProtection="1">
      <alignment horizontal="center" wrapText="1"/>
    </xf>
    <xf numFmtId="3" fontId="14" fillId="0" borderId="1" xfId="0" applyNumberFormat="1" applyFont="1" applyFill="1" applyBorder="1" applyAlignment="1" applyProtection="1">
      <alignment horizontal="center" wrapText="1"/>
    </xf>
    <xf numFmtId="4" fontId="13" fillId="0" borderId="39" xfId="0" applyNumberFormat="1" applyFont="1" applyFill="1" applyBorder="1" applyAlignment="1" applyProtection="1">
      <alignment horizontal="left" vertical="center"/>
    </xf>
    <xf numFmtId="3" fontId="0" fillId="0" borderId="39" xfId="0" applyNumberFormat="1" applyFill="1" applyBorder="1" applyProtection="1"/>
    <xf numFmtId="3" fontId="1" fillId="0" borderId="39" xfId="0" applyNumberFormat="1" applyFont="1" applyFill="1" applyBorder="1" applyAlignment="1" applyProtection="1">
      <alignment horizontal="center" wrapText="1"/>
    </xf>
    <xf numFmtId="0" fontId="8" fillId="4" borderId="37" xfId="0" applyFont="1" applyFill="1" applyBorder="1" applyAlignment="1" applyProtection="1">
      <alignment horizontal="center"/>
    </xf>
    <xf numFmtId="3" fontId="3" fillId="4" borderId="33" xfId="0" applyNumberFormat="1" applyFont="1" applyFill="1" applyBorder="1" applyAlignment="1" applyProtection="1">
      <alignment horizontal="center"/>
    </xf>
    <xf numFmtId="4" fontId="3" fillId="0" borderId="4" xfId="0" applyNumberFormat="1" applyFont="1" applyFill="1" applyBorder="1" applyAlignment="1" applyProtection="1">
      <alignment horizontal="right"/>
    </xf>
    <xf numFmtId="3" fontId="3" fillId="0" borderId="4" xfId="0" applyNumberFormat="1" applyFont="1" applyBorder="1" applyProtection="1"/>
    <xf numFmtId="3" fontId="8" fillId="0" borderId="33" xfId="0" applyNumberFormat="1" applyFont="1" applyBorder="1" applyProtection="1"/>
    <xf numFmtId="3" fontId="8" fillId="0" borderId="32" xfId="0" applyNumberFormat="1" applyFont="1" applyBorder="1" applyProtection="1"/>
    <xf numFmtId="0" fontId="26" fillId="0" borderId="0" xfId="0" applyFont="1" applyProtection="1">
      <protection locked="0"/>
    </xf>
    <xf numFmtId="3" fontId="6" fillId="2" borderId="42" xfId="0" applyNumberFormat="1" applyFont="1" applyFill="1" applyBorder="1" applyAlignment="1" applyProtection="1">
      <alignment horizontal="center"/>
      <protection locked="0"/>
    </xf>
    <xf numFmtId="3" fontId="6" fillId="2" borderId="43" xfId="0" applyNumberFormat="1" applyFont="1" applyFill="1" applyBorder="1" applyAlignment="1" applyProtection="1">
      <alignment horizontal="center"/>
      <protection locked="0"/>
    </xf>
    <xf numFmtId="0" fontId="26" fillId="2" borderId="1" xfId="0" applyFont="1" applyFill="1" applyBorder="1" applyAlignment="1" applyProtection="1">
      <alignment horizontal="left" indent="1"/>
      <protection locked="0"/>
    </xf>
    <xf numFmtId="167" fontId="6" fillId="2" borderId="1" xfId="9" applyNumberFormat="1" applyFont="1" applyFill="1" applyBorder="1" applyAlignment="1" applyProtection="1">
      <alignment horizontal="center"/>
      <protection locked="0"/>
    </xf>
    <xf numFmtId="38" fontId="26" fillId="2" borderId="1" xfId="0" applyNumberFormat="1" applyFont="1" applyFill="1" applyBorder="1" applyProtection="1">
      <protection locked="0"/>
    </xf>
    <xf numFmtId="9" fontId="6" fillId="2" borderId="1" xfId="9" applyFont="1" applyFill="1" applyBorder="1" applyAlignment="1" applyProtection="1">
      <alignment horizontal="center"/>
      <protection locked="0"/>
    </xf>
    <xf numFmtId="0" fontId="11" fillId="0" borderId="24" xfId="8" applyFont="1" applyBorder="1" applyProtection="1"/>
    <xf numFmtId="0" fontId="9" fillId="3" borderId="38" xfId="8" applyFont="1" applyFill="1" applyBorder="1" applyProtection="1"/>
    <xf numFmtId="0" fontId="11" fillId="3" borderId="38" xfId="8" applyFont="1" applyFill="1" applyBorder="1" applyProtection="1"/>
    <xf numFmtId="0" fontId="11" fillId="3" borderId="22" xfId="8" applyFont="1" applyFill="1" applyBorder="1" applyProtection="1"/>
    <xf numFmtId="0" fontId="11" fillId="3" borderId="13" xfId="8" applyFont="1" applyFill="1" applyBorder="1" applyProtection="1"/>
    <xf numFmtId="0" fontId="11" fillId="3" borderId="44" xfId="8" applyFont="1" applyFill="1" applyBorder="1" applyProtection="1"/>
    <xf numFmtId="0" fontId="11" fillId="0" borderId="22" xfId="8" applyFont="1" applyBorder="1" applyProtection="1"/>
    <xf numFmtId="0" fontId="9" fillId="0" borderId="45" xfId="8" applyFont="1" applyBorder="1" applyAlignment="1" applyProtection="1">
      <alignment horizontal="center" wrapText="1"/>
    </xf>
    <xf numFmtId="0" fontId="11" fillId="0" borderId="44" xfId="8" applyFont="1" applyFill="1" applyBorder="1" applyProtection="1"/>
    <xf numFmtId="0" fontId="9" fillId="0" borderId="14" xfId="8" applyFont="1" applyBorder="1" applyProtection="1"/>
    <xf numFmtId="0" fontId="9" fillId="0" borderId="14" xfId="8" applyFont="1" applyBorder="1" applyAlignment="1" applyProtection="1">
      <alignment horizontal="center" wrapText="1"/>
    </xf>
    <xf numFmtId="0" fontId="11" fillId="3" borderId="46" xfId="8" applyFont="1" applyFill="1" applyBorder="1" applyProtection="1"/>
    <xf numFmtId="0" fontId="9" fillId="0" borderId="29" xfId="8" applyFont="1" applyBorder="1" applyAlignment="1" applyProtection="1">
      <alignment horizontal="center" wrapText="1"/>
    </xf>
    <xf numFmtId="0" fontId="11" fillId="2" borderId="47" xfId="8" applyFont="1" applyFill="1" applyBorder="1" applyProtection="1">
      <protection locked="0"/>
    </xf>
    <xf numFmtId="0" fontId="11" fillId="2" borderId="48" xfId="8" applyFont="1" applyFill="1" applyBorder="1" applyProtection="1">
      <protection locked="0"/>
    </xf>
    <xf numFmtId="0" fontId="11" fillId="2" borderId="29" xfId="8" applyFont="1" applyFill="1" applyBorder="1" applyProtection="1">
      <protection locked="0"/>
    </xf>
    <xf numFmtId="0" fontId="11" fillId="3" borderId="49" xfId="8" applyFont="1" applyFill="1" applyBorder="1" applyProtection="1"/>
    <xf numFmtId="0" fontId="11" fillId="3" borderId="50" xfId="8" applyFont="1" applyFill="1" applyBorder="1" applyProtection="1"/>
    <xf numFmtId="0" fontId="11" fillId="3" borderId="51" xfId="8" applyFont="1" applyFill="1" applyBorder="1" applyProtection="1"/>
    <xf numFmtId="0" fontId="6" fillId="0" borderId="1" xfId="8" applyFont="1" applyBorder="1" applyAlignment="1" applyProtection="1">
      <alignment horizontal="center" wrapText="1"/>
    </xf>
    <xf numFmtId="0" fontId="3" fillId="0" borderId="52" xfId="0" applyFont="1" applyFill="1" applyBorder="1"/>
    <xf numFmtId="44" fontId="3" fillId="0" borderId="32" xfId="2" applyNumberFormat="1" applyFont="1" applyFill="1" applyBorder="1"/>
    <xf numFmtId="0" fontId="3" fillId="0" borderId="33" xfId="0" applyFont="1" applyFill="1" applyBorder="1" applyAlignment="1">
      <alignment horizontal="right"/>
    </xf>
    <xf numFmtId="164" fontId="3" fillId="0" borderId="36" xfId="2" applyNumberFormat="1" applyFont="1" applyFill="1" applyBorder="1" applyAlignment="1">
      <alignment horizontal="right"/>
    </xf>
    <xf numFmtId="0" fontId="7" fillId="2" borderId="34" xfId="0" applyFont="1" applyFill="1" applyBorder="1" applyAlignment="1">
      <alignment horizontal="center"/>
    </xf>
    <xf numFmtId="0" fontId="7" fillId="2" borderId="36" xfId="0" applyFont="1" applyFill="1" applyBorder="1" applyAlignment="1">
      <alignment horizontal="center"/>
    </xf>
    <xf numFmtId="164" fontId="7" fillId="2" borderId="36" xfId="0" applyNumberFormat="1" applyFont="1" applyFill="1" applyBorder="1" applyAlignment="1">
      <alignment horizontal="center"/>
    </xf>
    <xf numFmtId="0" fontId="7" fillId="2" borderId="36" xfId="0" applyFont="1" applyFill="1" applyBorder="1" applyAlignment="1">
      <alignment horizontal="center" wrapText="1"/>
    </xf>
    <xf numFmtId="164" fontId="7" fillId="2" borderId="36" xfId="0" applyNumberFormat="1" applyFont="1" applyFill="1" applyBorder="1" applyAlignment="1">
      <alignment horizontal="center" wrapText="1"/>
    </xf>
    <xf numFmtId="0" fontId="2" fillId="0" borderId="0" xfId="0" applyFont="1" applyFill="1" applyBorder="1" applyAlignment="1" applyProtection="1">
      <alignment horizontal="left"/>
    </xf>
    <xf numFmtId="0" fontId="8" fillId="0" borderId="0" xfId="0" applyFont="1" applyFill="1" applyBorder="1" applyAlignment="1" applyProtection="1">
      <alignment horizontal="left"/>
    </xf>
    <xf numFmtId="0" fontId="7" fillId="2" borderId="36" xfId="0" applyFont="1" applyFill="1" applyBorder="1" applyProtection="1">
      <protection locked="0"/>
    </xf>
    <xf numFmtId="0" fontId="7" fillId="2" borderId="34" xfId="0" applyFont="1" applyFill="1" applyBorder="1" applyProtection="1">
      <protection locked="0"/>
    </xf>
    <xf numFmtId="0" fontId="3" fillId="2" borderId="36" xfId="0" applyFont="1" applyFill="1" applyBorder="1" applyProtection="1">
      <protection locked="0"/>
    </xf>
    <xf numFmtId="0" fontId="3" fillId="2" borderId="32" xfId="0" applyFont="1" applyFill="1" applyBorder="1" applyProtection="1">
      <protection locked="0"/>
    </xf>
    <xf numFmtId="0" fontId="3" fillId="2" borderId="50" xfId="0" applyFont="1" applyFill="1" applyBorder="1" applyProtection="1">
      <protection locked="0"/>
    </xf>
    <xf numFmtId="0" fontId="6" fillId="0" borderId="41" xfId="0" applyFont="1" applyBorder="1" applyAlignment="1" applyProtection="1">
      <alignment horizontal="right"/>
    </xf>
    <xf numFmtId="0" fontId="15" fillId="0" borderId="0" xfId="0" applyFont="1" applyProtection="1"/>
    <xf numFmtId="0" fontId="6" fillId="0" borderId="32" xfId="0" applyFont="1" applyBorder="1" applyAlignment="1" applyProtection="1">
      <alignment horizontal="right"/>
    </xf>
    <xf numFmtId="0" fontId="6" fillId="0" borderId="34" xfId="0" applyFont="1" applyBorder="1" applyAlignment="1" applyProtection="1">
      <alignment horizontal="right"/>
    </xf>
    <xf numFmtId="0" fontId="26" fillId="5" borderId="1" xfId="0" applyFont="1" applyFill="1" applyBorder="1" applyProtection="1"/>
    <xf numFmtId="0" fontId="26" fillId="0" borderId="1" xfId="0" applyFont="1" applyFill="1" applyBorder="1" applyAlignment="1" applyProtection="1">
      <alignment horizontal="center"/>
    </xf>
    <xf numFmtId="0" fontId="25" fillId="0" borderId="0" xfId="0" applyFont="1" applyProtection="1"/>
    <xf numFmtId="0" fontId="26" fillId="0" borderId="40" xfId="0" applyFont="1" applyFill="1" applyBorder="1" applyProtection="1"/>
    <xf numFmtId="0" fontId="6" fillId="0" borderId="1" xfId="0" applyFont="1" applyFill="1" applyBorder="1" applyAlignment="1" applyProtection="1">
      <alignment horizontal="center"/>
    </xf>
    <xf numFmtId="0" fontId="27" fillId="0" borderId="1" xfId="0" applyFont="1" applyFill="1" applyBorder="1" applyAlignment="1" applyProtection="1">
      <alignment horizontal="center"/>
    </xf>
    <xf numFmtId="10" fontId="6" fillId="5" borderId="1" xfId="0" applyNumberFormat="1" applyFont="1" applyFill="1" applyBorder="1" applyAlignment="1" applyProtection="1">
      <alignment horizontal="center"/>
    </xf>
    <xf numFmtId="42" fontId="26" fillId="5" borderId="1" xfId="0" applyNumberFormat="1" applyFont="1" applyFill="1" applyBorder="1" applyProtection="1"/>
    <xf numFmtId="0" fontId="26" fillId="5" borderId="1" xfId="0" applyFont="1" applyFill="1" applyBorder="1" applyAlignment="1" applyProtection="1">
      <alignment horizontal="left" indent="1"/>
    </xf>
    <xf numFmtId="167" fontId="6" fillId="5" borderId="1" xfId="9" applyNumberFormat="1" applyFont="1" applyFill="1" applyBorder="1" applyAlignment="1" applyProtection="1">
      <alignment horizontal="center"/>
    </xf>
    <xf numFmtId="0" fontId="6" fillId="5" borderId="1" xfId="0" applyFont="1" applyFill="1" applyBorder="1" applyProtection="1"/>
    <xf numFmtId="38" fontId="26" fillId="5" borderId="1" xfId="0" applyNumberFormat="1" applyFont="1" applyFill="1" applyBorder="1" applyProtection="1"/>
    <xf numFmtId="0" fontId="26" fillId="5" borderId="1" xfId="0" quotePrefix="1" applyFont="1" applyFill="1" applyBorder="1" applyAlignment="1" applyProtection="1">
      <alignment horizontal="left"/>
    </xf>
    <xf numFmtId="0" fontId="26" fillId="5" borderId="1" xfId="0" applyFont="1" applyFill="1" applyBorder="1" applyAlignment="1" applyProtection="1">
      <alignment horizontal="center"/>
    </xf>
    <xf numFmtId="0" fontId="28" fillId="5" borderId="1" xfId="0" quotePrefix="1" applyFont="1" applyFill="1" applyBorder="1" applyAlignment="1" applyProtection="1">
      <alignment horizontal="left"/>
    </xf>
    <xf numFmtId="0" fontId="6" fillId="0" borderId="1" xfId="0" applyFont="1" applyBorder="1" applyProtection="1"/>
    <xf numFmtId="0" fontId="26" fillId="0" borderId="1" xfId="0" applyFont="1" applyBorder="1" applyProtection="1"/>
    <xf numFmtId="0" fontId="29" fillId="0" borderId="0" xfId="0" applyFont="1" applyFill="1" applyProtection="1"/>
    <xf numFmtId="0" fontId="6" fillId="0" borderId="53" xfId="8" applyFont="1" applyFill="1" applyBorder="1" applyAlignment="1" applyProtection="1">
      <alignment horizontal="right"/>
    </xf>
    <xf numFmtId="0" fontId="6" fillId="2" borderId="24" xfId="8" applyFont="1" applyFill="1" applyBorder="1" applyProtection="1"/>
    <xf numFmtId="0" fontId="11" fillId="0" borderId="22" xfId="8" applyFont="1" applyFill="1" applyBorder="1" applyAlignment="1" applyProtection="1">
      <alignment horizontal="left"/>
    </xf>
    <xf numFmtId="166" fontId="6" fillId="0" borderId="22" xfId="8" applyNumberFormat="1" applyFont="1" applyFill="1" applyBorder="1" applyAlignment="1" applyProtection="1">
      <alignment horizontal="right"/>
    </xf>
    <xf numFmtId="0" fontId="20" fillId="0" borderId="22" xfId="8" applyFont="1" applyFill="1" applyBorder="1" applyProtection="1"/>
    <xf numFmtId="49" fontId="11" fillId="2" borderId="3" xfId="8" applyNumberFormat="1" applyFont="1" applyFill="1" applyBorder="1" applyAlignment="1" applyProtection="1">
      <alignment horizontal="center"/>
      <protection locked="0"/>
    </xf>
    <xf numFmtId="9" fontId="11" fillId="2" borderId="23" xfId="8" applyNumberFormat="1" applyFont="1" applyFill="1" applyBorder="1" applyAlignment="1" applyProtection="1">
      <alignment horizontal="center"/>
      <protection locked="0"/>
    </xf>
    <xf numFmtId="0" fontId="11" fillId="0" borderId="39" xfId="8" applyFont="1" applyFill="1" applyBorder="1" applyAlignment="1" applyProtection="1">
      <alignment horizontal="center" wrapText="1"/>
    </xf>
    <xf numFmtId="3" fontId="11" fillId="0" borderId="39" xfId="8" applyNumberFormat="1" applyFont="1" applyFill="1" applyBorder="1" applyAlignment="1" applyProtection="1">
      <alignment horizontal="center" wrapText="1"/>
    </xf>
    <xf numFmtId="3" fontId="11" fillId="0" borderId="39" xfId="1" applyNumberFormat="1" applyFont="1" applyFill="1" applyBorder="1" applyAlignment="1" applyProtection="1">
      <alignment horizontal="center" wrapText="1"/>
    </xf>
    <xf numFmtId="49" fontId="11" fillId="2" borderId="1" xfId="8" applyNumberFormat="1" applyFont="1" applyFill="1" applyBorder="1" applyAlignment="1" applyProtection="1">
      <alignment horizontal="center"/>
      <protection locked="0"/>
    </xf>
    <xf numFmtId="9" fontId="11" fillId="2" borderId="4" xfId="8" applyNumberFormat="1" applyFont="1" applyFill="1" applyBorder="1" applyAlignment="1" applyProtection="1">
      <alignment horizontal="center"/>
      <protection locked="0"/>
    </xf>
    <xf numFmtId="0" fontId="11" fillId="0" borderId="1" xfId="8" applyFont="1" applyFill="1" applyBorder="1" applyAlignment="1" applyProtection="1">
      <alignment horizontal="center" wrapText="1"/>
    </xf>
    <xf numFmtId="0" fontId="0" fillId="0" borderId="22" xfId="0" applyBorder="1"/>
    <xf numFmtId="165" fontId="6" fillId="0" borderId="19" xfId="8" applyNumberFormat="1" applyFont="1" applyFill="1" applyBorder="1" applyProtection="1"/>
    <xf numFmtId="0" fontId="9" fillId="0" borderId="54" xfId="8" applyFont="1" applyBorder="1" applyAlignment="1" applyProtection="1">
      <alignment horizontal="center" wrapText="1"/>
    </xf>
    <xf numFmtId="49" fontId="11" fillId="2" borderId="2" xfId="8" applyNumberFormat="1" applyFont="1" applyFill="1" applyBorder="1" applyProtection="1">
      <protection locked="0"/>
    </xf>
    <xf numFmtId="3" fontId="11" fillId="2" borderId="55" xfId="8" applyNumberFormat="1" applyFont="1" applyFill="1" applyBorder="1" applyProtection="1">
      <protection locked="0"/>
    </xf>
    <xf numFmtId="3" fontId="11" fillId="2" borderId="39" xfId="8" applyNumberFormat="1" applyFont="1" applyFill="1" applyBorder="1" applyProtection="1">
      <protection locked="0"/>
    </xf>
    <xf numFmtId="49" fontId="11" fillId="2" borderId="1" xfId="8" applyNumberFormat="1" applyFont="1" applyFill="1" applyBorder="1" applyProtection="1">
      <protection locked="0"/>
    </xf>
    <xf numFmtId="3" fontId="11" fillId="2" borderId="56" xfId="8" applyNumberFormat="1" applyFont="1" applyFill="1" applyBorder="1" applyProtection="1">
      <protection locked="0"/>
    </xf>
    <xf numFmtId="3" fontId="11" fillId="2" borderId="1" xfId="8" applyNumberFormat="1" applyFont="1" applyFill="1" applyBorder="1" applyProtection="1">
      <protection locked="0"/>
    </xf>
    <xf numFmtId="49" fontId="11" fillId="2" borderId="14" xfId="8" applyNumberFormat="1" applyFont="1" applyFill="1" applyBorder="1" applyProtection="1">
      <protection locked="0"/>
    </xf>
    <xf numFmtId="3" fontId="11" fillId="2" borderId="45" xfId="8" applyNumberFormat="1" applyFont="1" applyFill="1" applyBorder="1" applyProtection="1">
      <protection locked="0"/>
    </xf>
    <xf numFmtId="3" fontId="6" fillId="0" borderId="19" xfId="8" applyNumberFormat="1" applyFont="1" applyFill="1" applyBorder="1" applyAlignment="1" applyProtection="1">
      <alignment horizontal="right"/>
    </xf>
    <xf numFmtId="3" fontId="6" fillId="0" borderId="57" xfId="8" applyNumberFormat="1" applyFont="1" applyBorder="1" applyAlignment="1" applyProtection="1">
      <alignment horizontal="right"/>
    </xf>
    <xf numFmtId="49" fontId="11" fillId="2" borderId="39" xfId="8" applyNumberFormat="1" applyFont="1" applyFill="1" applyBorder="1" applyProtection="1">
      <protection locked="0"/>
    </xf>
    <xf numFmtId="0" fontId="21" fillId="0" borderId="0" xfId="8" applyFont="1" applyBorder="1" applyAlignment="1" applyProtection="1">
      <alignment wrapText="1"/>
    </xf>
    <xf numFmtId="0" fontId="11" fillId="0" borderId="58" xfId="8" applyFont="1" applyBorder="1" applyAlignment="1" applyProtection="1">
      <alignment horizontal="left"/>
    </xf>
    <xf numFmtId="0" fontId="9" fillId="0" borderId="59" xfId="8" applyFont="1" applyBorder="1" applyAlignment="1" applyProtection="1">
      <alignment horizontal="center"/>
    </xf>
    <xf numFmtId="0" fontId="9" fillId="0" borderId="60" xfId="8" applyFont="1" applyBorder="1" applyAlignment="1" applyProtection="1">
      <alignment horizontal="center"/>
    </xf>
    <xf numFmtId="0" fontId="9" fillId="0" borderId="0" xfId="8" applyFont="1" applyBorder="1" applyAlignment="1" applyProtection="1">
      <alignment horizontal="center" vertical="center"/>
    </xf>
    <xf numFmtId="0" fontId="9" fillId="0" borderId="10" xfId="8" applyFont="1" applyBorder="1" applyAlignment="1" applyProtection="1">
      <alignment horizontal="left"/>
    </xf>
    <xf numFmtId="0" fontId="11" fillId="2" borderId="61" xfId="8" applyFont="1" applyFill="1" applyBorder="1" applyAlignment="1" applyProtection="1">
      <alignment horizontal="center"/>
      <protection locked="0"/>
    </xf>
    <xf numFmtId="0" fontId="9" fillId="0" borderId="58" xfId="8" applyFont="1" applyBorder="1" applyAlignment="1" applyProtection="1">
      <alignment horizontal="left"/>
    </xf>
    <xf numFmtId="165" fontId="22" fillId="0" borderId="0" xfId="8" applyNumberFormat="1" applyFont="1" applyBorder="1" applyAlignment="1" applyProtection="1">
      <alignment horizontal="right" wrapText="1"/>
    </xf>
    <xf numFmtId="0" fontId="9" fillId="0" borderId="62" xfId="8" applyFont="1" applyBorder="1" applyAlignment="1" applyProtection="1">
      <alignment horizontal="left"/>
    </xf>
    <xf numFmtId="0" fontId="11" fillId="2" borderId="63" xfId="8" applyFont="1" applyFill="1" applyBorder="1" applyAlignment="1" applyProtection="1">
      <alignment horizontal="center"/>
      <protection locked="0"/>
    </xf>
    <xf numFmtId="1" fontId="26" fillId="2" borderId="1" xfId="9" applyNumberFormat="1" applyFont="1" applyFill="1" applyBorder="1" applyAlignment="1" applyProtection="1">
      <alignment horizontal="center"/>
      <protection locked="0"/>
    </xf>
    <xf numFmtId="167" fontId="6" fillId="5" borderId="1" xfId="9" applyNumberFormat="1" applyFont="1" applyFill="1" applyBorder="1" applyAlignment="1" applyProtection="1">
      <alignment horizontal="center"/>
      <protection locked="0"/>
    </xf>
    <xf numFmtId="44" fontId="7" fillId="2" borderId="50" xfId="2" applyFont="1" applyFill="1" applyBorder="1" applyProtection="1">
      <protection locked="0"/>
    </xf>
    <xf numFmtId="44" fontId="3" fillId="2" borderId="50" xfId="2" applyFont="1" applyFill="1" applyBorder="1" applyAlignment="1" applyProtection="1">
      <alignment wrapText="1"/>
      <protection locked="0"/>
    </xf>
    <xf numFmtId="44" fontId="3" fillId="2" borderId="50" xfId="2" applyFont="1" applyFill="1" applyBorder="1" applyProtection="1">
      <protection locked="0"/>
    </xf>
    <xf numFmtId="44" fontId="7" fillId="2" borderId="50" xfId="2" applyFont="1" applyFill="1" applyBorder="1" applyAlignment="1" applyProtection="1">
      <alignment wrapText="1"/>
      <protection locked="0"/>
    </xf>
    <xf numFmtId="44" fontId="3" fillId="2" borderId="65" xfId="2" applyFont="1" applyFill="1" applyBorder="1" applyAlignment="1" applyProtection="1">
      <alignment wrapText="1"/>
      <protection locked="0"/>
    </xf>
    <xf numFmtId="44" fontId="3" fillId="2" borderId="37" xfId="2" applyFont="1" applyFill="1" applyBorder="1" applyAlignment="1" applyProtection="1">
      <alignment wrapText="1"/>
      <protection locked="0"/>
    </xf>
    <xf numFmtId="0" fontId="0" fillId="8" borderId="32" xfId="0" applyFill="1" applyBorder="1"/>
    <xf numFmtId="0" fontId="7" fillId="0" borderId="0" xfId="0" applyFont="1"/>
    <xf numFmtId="0" fontId="7" fillId="0" borderId="0" xfId="0" applyFont="1" applyAlignment="1">
      <alignment horizontal="left" wrapText="1"/>
    </xf>
    <xf numFmtId="0" fontId="0" fillId="8" borderId="32" xfId="0" applyFill="1" applyBorder="1" applyProtection="1">
      <protection locked="0"/>
    </xf>
    <xf numFmtId="0" fontId="8" fillId="9" borderId="41" xfId="0" applyFont="1" applyFill="1" applyBorder="1" applyAlignment="1">
      <alignment horizontal="center" wrapText="1"/>
    </xf>
    <xf numFmtId="0" fontId="9" fillId="0" borderId="0" xfId="8" applyFont="1" applyBorder="1" applyAlignment="1" applyProtection="1">
      <alignment horizontal="center" vertical="center" wrapText="1"/>
    </xf>
    <xf numFmtId="0" fontId="11" fillId="8" borderId="59" xfId="8" applyFont="1" applyFill="1" applyBorder="1" applyAlignment="1" applyProtection="1">
      <alignment horizontal="center"/>
      <protection locked="0"/>
    </xf>
    <xf numFmtId="0" fontId="11" fillId="8" borderId="60" xfId="8" applyFont="1" applyFill="1" applyBorder="1" applyAlignment="1" applyProtection="1">
      <alignment horizontal="center"/>
      <protection locked="0"/>
    </xf>
    <xf numFmtId="0" fontId="11" fillId="2" borderId="67" xfId="8" applyFont="1" applyFill="1" applyBorder="1" applyAlignment="1" applyProtection="1">
      <alignment horizontal="center"/>
      <protection locked="0"/>
    </xf>
    <xf numFmtId="0" fontId="6" fillId="0" borderId="0" xfId="8" applyFont="1" applyBorder="1" applyAlignment="1" applyProtection="1">
      <alignment horizontal="center"/>
    </xf>
    <xf numFmtId="0" fontId="0" fillId="10" borderId="1" xfId="0" applyFill="1" applyBorder="1" applyAlignment="1" applyProtection="1">
      <alignment horizontal="left" indent="1"/>
    </xf>
    <xf numFmtId="0" fontId="6" fillId="0" borderId="0" xfId="0" applyFont="1" applyBorder="1" applyAlignment="1">
      <alignment horizontal="left"/>
    </xf>
    <xf numFmtId="0" fontId="33" fillId="0" borderId="0" xfId="0" applyFont="1" applyBorder="1" applyAlignment="1">
      <alignment horizontal="center" wrapText="1"/>
    </xf>
    <xf numFmtId="0" fontId="33" fillId="0" borderId="0" xfId="0" applyFont="1" applyBorder="1" applyAlignment="1">
      <alignment wrapText="1"/>
    </xf>
    <xf numFmtId="0" fontId="0" fillId="0" borderId="23" xfId="0" applyBorder="1" applyAlignment="1"/>
    <xf numFmtId="0" fontId="31" fillId="0" borderId="0" xfId="0" applyFont="1"/>
    <xf numFmtId="0" fontId="32" fillId="0" borderId="1" xfId="0" applyFont="1" applyBorder="1" applyAlignment="1">
      <alignment horizontal="center" wrapText="1"/>
    </xf>
    <xf numFmtId="0" fontId="3" fillId="0" borderId="0" xfId="0" applyFont="1" applyFill="1" applyBorder="1" applyAlignment="1">
      <alignment vertical="top" wrapText="1"/>
    </xf>
    <xf numFmtId="0" fontId="34" fillId="6" borderId="68" xfId="0" applyFont="1" applyFill="1" applyBorder="1" applyAlignment="1">
      <alignment horizontal="center" vertical="top" wrapText="1"/>
    </xf>
    <xf numFmtId="0" fontId="34" fillId="6" borderId="1" xfId="0" applyFont="1" applyFill="1" applyBorder="1" applyAlignment="1">
      <alignment horizontal="center" vertical="top" wrapText="1"/>
    </xf>
    <xf numFmtId="6" fontId="34" fillId="6" borderId="56" xfId="0" applyNumberFormat="1" applyFont="1" applyFill="1" applyBorder="1" applyAlignment="1">
      <alignment horizontal="center" vertical="top" wrapText="1"/>
    </xf>
    <xf numFmtId="6" fontId="34" fillId="6" borderId="1" xfId="0" applyNumberFormat="1" applyFont="1" applyFill="1" applyBorder="1" applyAlignment="1">
      <alignment horizontal="center" vertical="top" wrapText="1"/>
    </xf>
    <xf numFmtId="164" fontId="32" fillId="6" borderId="1" xfId="4" applyNumberFormat="1" applyFont="1" applyFill="1" applyBorder="1" applyAlignment="1">
      <alignment vertical="top" wrapText="1"/>
    </xf>
    <xf numFmtId="0" fontId="34" fillId="6" borderId="69" xfId="0" applyFont="1" applyFill="1" applyBorder="1" applyAlignment="1">
      <alignment horizontal="center" vertical="top" wrapText="1"/>
    </xf>
    <xf numFmtId="9" fontId="34" fillId="6" borderId="1" xfId="0" applyNumberFormat="1" applyFont="1" applyFill="1" applyBorder="1" applyAlignment="1">
      <alignment horizontal="center" vertical="top"/>
    </xf>
    <xf numFmtId="0" fontId="34" fillId="6" borderId="1" xfId="0" applyNumberFormat="1" applyFont="1" applyFill="1" applyBorder="1" applyAlignment="1">
      <alignment horizontal="center" vertical="top" wrapText="1"/>
    </xf>
    <xf numFmtId="9" fontId="34" fillId="6" borderId="48" xfId="10" applyFont="1" applyFill="1" applyBorder="1" applyAlignment="1">
      <alignment horizontal="center" vertical="top" wrapText="1"/>
    </xf>
    <xf numFmtId="14" fontId="34" fillId="6" borderId="69" xfId="0" applyNumberFormat="1" applyFont="1" applyFill="1" applyBorder="1" applyAlignment="1">
      <alignment horizontal="center" vertical="top" wrapText="1"/>
    </xf>
    <xf numFmtId="164" fontId="32" fillId="0" borderId="1" xfId="4" applyNumberFormat="1" applyFont="1" applyBorder="1" applyAlignment="1">
      <alignment vertical="top" wrapText="1"/>
    </xf>
    <xf numFmtId="9" fontId="32" fillId="9" borderId="48" xfId="10" applyFont="1" applyFill="1" applyBorder="1" applyAlignment="1">
      <alignment horizontal="center" vertical="top" wrapText="1"/>
    </xf>
    <xf numFmtId="14" fontId="32" fillId="2" borderId="69" xfId="0" applyNumberFormat="1" applyFont="1" applyFill="1" applyBorder="1" applyAlignment="1">
      <alignment vertical="top" wrapText="1"/>
    </xf>
    <xf numFmtId="164" fontId="32" fillId="0" borderId="39" xfId="4" applyNumberFormat="1" applyFont="1" applyBorder="1" applyAlignment="1">
      <alignment vertical="top" wrapText="1"/>
    </xf>
    <xf numFmtId="9" fontId="32" fillId="9" borderId="40" xfId="10" applyFont="1" applyFill="1" applyBorder="1" applyAlignment="1">
      <alignment horizontal="center" vertical="top" wrapText="1"/>
    </xf>
    <xf numFmtId="9" fontId="32" fillId="9" borderId="1" xfId="10" applyFont="1" applyFill="1" applyBorder="1" applyAlignment="1">
      <alignment horizontal="center" vertical="top" wrapText="1"/>
    </xf>
    <xf numFmtId="14" fontId="32" fillId="2" borderId="1" xfId="0" applyNumberFormat="1" applyFont="1" applyFill="1" applyBorder="1" applyAlignment="1">
      <alignment vertical="top" wrapText="1"/>
    </xf>
    <xf numFmtId="0" fontId="0" fillId="0" borderId="0" xfId="0" applyAlignment="1">
      <alignment horizontal="center"/>
    </xf>
    <xf numFmtId="0" fontId="3" fillId="0" borderId="0" xfId="0" applyFont="1" applyBorder="1" applyAlignment="1">
      <alignment horizontal="left"/>
    </xf>
    <xf numFmtId="0" fontId="0" fillId="0" borderId="0" xfId="0" applyBorder="1" applyAlignment="1"/>
    <xf numFmtId="0" fontId="33" fillId="0" borderId="0" xfId="0" applyFont="1" applyBorder="1" applyAlignment="1">
      <alignment horizontal="center"/>
    </xf>
    <xf numFmtId="42" fontId="32" fillId="2" borderId="1" xfId="3" applyFont="1" applyFill="1" applyBorder="1" applyAlignment="1" applyProtection="1">
      <alignment vertical="top" wrapText="1"/>
      <protection locked="0"/>
    </xf>
    <xf numFmtId="0" fontId="32" fillId="2" borderId="68" xfId="0" applyFont="1" applyFill="1" applyBorder="1" applyAlignment="1" applyProtection="1">
      <alignment horizontal="center" vertical="top" wrapText="1"/>
      <protection locked="0"/>
    </xf>
    <xf numFmtId="0" fontId="32" fillId="2" borderId="1" xfId="0" applyFont="1" applyFill="1" applyBorder="1" applyAlignment="1" applyProtection="1">
      <alignment horizontal="center" wrapText="1"/>
      <protection locked="0"/>
    </xf>
    <xf numFmtId="42" fontId="32" fillId="2" borderId="56" xfId="3" applyFont="1" applyFill="1" applyBorder="1" applyAlignment="1" applyProtection="1">
      <alignment vertical="top" wrapText="1"/>
      <protection locked="0"/>
    </xf>
    <xf numFmtId="0" fontId="32" fillId="2" borderId="70" xfId="0" applyFont="1" applyFill="1" applyBorder="1" applyAlignment="1" applyProtection="1">
      <alignment horizontal="center" vertical="top" wrapText="1"/>
      <protection locked="0"/>
    </xf>
    <xf numFmtId="0" fontId="32" fillId="2" borderId="39" xfId="0" applyFont="1" applyFill="1" applyBorder="1" applyAlignment="1" applyProtection="1">
      <alignment horizontal="center" wrapText="1"/>
      <protection locked="0"/>
    </xf>
    <xf numFmtId="42" fontId="32" fillId="2" borderId="71" xfId="3" applyFont="1" applyFill="1" applyBorder="1" applyAlignment="1" applyProtection="1">
      <alignment vertical="top" wrapText="1"/>
      <protection locked="0"/>
    </xf>
    <xf numFmtId="42" fontId="32" fillId="2" borderId="39" xfId="3" applyFont="1" applyFill="1" applyBorder="1" applyAlignment="1" applyProtection="1">
      <alignment vertical="top" wrapText="1"/>
      <protection locked="0"/>
    </xf>
    <xf numFmtId="0" fontId="32" fillId="2" borderId="1" xfId="0" applyFont="1" applyFill="1" applyBorder="1" applyAlignment="1" applyProtection="1">
      <alignment horizontal="center" vertical="top" wrapText="1"/>
      <protection locked="0"/>
    </xf>
    <xf numFmtId="0" fontId="32" fillId="2" borderId="69" xfId="0" applyFont="1" applyFill="1" applyBorder="1" applyAlignment="1" applyProtection="1">
      <alignment horizontal="left" vertical="top" wrapText="1"/>
      <protection locked="0"/>
    </xf>
    <xf numFmtId="0" fontId="32" fillId="2" borderId="1" xfId="0" applyNumberFormat="1"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top" wrapText="1"/>
      <protection locked="0"/>
    </xf>
    <xf numFmtId="0" fontId="32" fillId="2" borderId="72" xfId="0" applyFont="1" applyFill="1" applyBorder="1" applyAlignment="1" applyProtection="1">
      <alignment horizontal="left" vertical="top" wrapText="1"/>
      <protection locked="0"/>
    </xf>
    <xf numFmtId="0" fontId="32" fillId="2" borderId="39" xfId="0" applyNumberFormat="1" applyFont="1" applyFill="1" applyBorder="1" applyAlignment="1" applyProtection="1">
      <alignment horizontal="center" vertical="center" wrapText="1"/>
      <protection locked="0"/>
    </xf>
    <xf numFmtId="0" fontId="32" fillId="2" borderId="39" xfId="0" applyNumberFormat="1" applyFont="1" applyFill="1" applyBorder="1" applyAlignment="1" applyProtection="1">
      <alignment horizontal="center" vertical="top" wrapText="1"/>
      <protection locked="0"/>
    </xf>
    <xf numFmtId="0" fontId="32" fillId="2" borderId="1" xfId="0" applyFont="1" applyFill="1" applyBorder="1" applyAlignment="1" applyProtection="1">
      <alignment horizontal="left" vertical="top" wrapText="1"/>
      <protection locked="0"/>
    </xf>
    <xf numFmtId="14" fontId="32" fillId="2" borderId="69" xfId="0" applyNumberFormat="1" applyFont="1" applyFill="1" applyBorder="1" applyAlignment="1" applyProtection="1">
      <alignment vertical="top" wrapText="1"/>
      <protection locked="0"/>
    </xf>
    <xf numFmtId="14" fontId="32" fillId="2" borderId="72" xfId="0" applyNumberFormat="1" applyFont="1" applyFill="1" applyBorder="1" applyAlignment="1" applyProtection="1">
      <alignment vertical="top" wrapText="1"/>
      <protection locked="0"/>
    </xf>
    <xf numFmtId="0" fontId="6" fillId="0" borderId="0" xfId="8" applyFont="1" applyBorder="1" applyAlignment="1" applyProtection="1">
      <alignment horizontal="left" wrapText="1"/>
    </xf>
    <xf numFmtId="0" fontId="7" fillId="0" borderId="0" xfId="0" applyFont="1" applyBorder="1" applyAlignment="1"/>
    <xf numFmtId="4" fontId="7" fillId="0" borderId="0" xfId="0" applyNumberFormat="1" applyFont="1" applyBorder="1" applyAlignment="1" applyProtection="1">
      <alignment horizontal="left" indent="1"/>
    </xf>
    <xf numFmtId="0" fontId="7" fillId="0" borderId="81" xfId="6" applyBorder="1"/>
    <xf numFmtId="0" fontId="7" fillId="0" borderId="81" xfId="6" applyFont="1" applyBorder="1"/>
    <xf numFmtId="0" fontId="7" fillId="0" borderId="0" xfId="6" applyBorder="1"/>
    <xf numFmtId="0" fontId="7" fillId="0" borderId="0" xfId="6" applyBorder="1" applyAlignment="1">
      <alignment horizontal="right"/>
    </xf>
    <xf numFmtId="0" fontId="7" fillId="0" borderId="82" xfId="6" applyBorder="1"/>
    <xf numFmtId="0" fontId="7" fillId="0" borderId="0" xfId="6" applyFont="1" applyBorder="1" applyAlignment="1">
      <alignment wrapText="1"/>
    </xf>
    <xf numFmtId="0" fontId="7" fillId="0" borderId="6" xfId="6" applyFill="1" applyBorder="1" applyAlignment="1">
      <alignment wrapText="1"/>
    </xf>
    <xf numFmtId="0" fontId="7" fillId="0" borderId="0" xfId="6" applyFill="1" applyBorder="1" applyAlignment="1">
      <alignment wrapText="1"/>
    </xf>
    <xf numFmtId="0" fontId="7" fillId="0" borderId="0" xfId="6" applyFill="1" applyBorder="1" applyAlignment="1">
      <alignment horizontal="right" wrapText="1"/>
    </xf>
    <xf numFmtId="0" fontId="7" fillId="0" borderId="81" xfId="6" applyFont="1" applyBorder="1" applyAlignment="1">
      <alignment horizontal="left"/>
    </xf>
    <xf numFmtId="0" fontId="7" fillId="0" borderId="0" xfId="6" applyBorder="1" applyAlignment="1">
      <alignment wrapText="1"/>
    </xf>
    <xf numFmtId="0" fontId="7" fillId="0" borderId="0" xfId="6" applyFont="1" applyBorder="1" applyAlignment="1">
      <alignment horizontal="right" wrapText="1"/>
    </xf>
    <xf numFmtId="0" fontId="7" fillId="0" borderId="0" xfId="6" applyFill="1" applyBorder="1" applyAlignment="1" applyProtection="1">
      <protection locked="0"/>
    </xf>
    <xf numFmtId="0" fontId="7" fillId="0" borderId="82" xfId="6" applyFill="1" applyBorder="1" applyAlignment="1" applyProtection="1">
      <protection locked="0"/>
    </xf>
    <xf numFmtId="0" fontId="7" fillId="0" borderId="0" xfId="6" applyBorder="1" applyAlignment="1">
      <alignment horizontal="right" wrapText="1"/>
    </xf>
    <xf numFmtId="0" fontId="7" fillId="0" borderId="0" xfId="6" applyBorder="1" applyAlignment="1"/>
    <xf numFmtId="0" fontId="7" fillId="0" borderId="81" xfId="6" applyFill="1" applyBorder="1" applyAlignment="1" applyProtection="1"/>
    <xf numFmtId="0" fontId="7" fillId="9" borderId="0" xfId="6" applyFill="1" applyBorder="1" applyAlignment="1" applyProtection="1">
      <alignment horizontal="center"/>
    </xf>
    <xf numFmtId="0" fontId="7" fillId="9" borderId="0" xfId="6" applyFill="1" applyBorder="1" applyAlignment="1" applyProtection="1">
      <alignment horizontal="center"/>
      <protection locked="0"/>
    </xf>
    <xf numFmtId="0" fontId="7" fillId="9" borderId="82" xfId="6" applyFill="1" applyBorder="1" applyAlignment="1" applyProtection="1">
      <alignment horizontal="center"/>
      <protection locked="0"/>
    </xf>
    <xf numFmtId="0" fontId="7" fillId="0" borderId="81" xfId="6" applyBorder="1" applyAlignment="1">
      <alignment horizontal="right"/>
    </xf>
    <xf numFmtId="44" fontId="0" fillId="0" borderId="0" xfId="4" applyFont="1" applyFill="1" applyBorder="1" applyAlignment="1" applyProtection="1">
      <protection locked="0"/>
    </xf>
    <xf numFmtId="44" fontId="0" fillId="0" borderId="82" xfId="4" applyFont="1" applyFill="1" applyBorder="1" applyAlignment="1" applyProtection="1">
      <protection locked="0"/>
    </xf>
    <xf numFmtId="0" fontId="35" fillId="0" borderId="0" xfId="7"/>
    <xf numFmtId="0" fontId="7" fillId="0" borderId="79" xfId="6" applyBorder="1"/>
    <xf numFmtId="0" fontId="7" fillId="0" borderId="80" xfId="6" applyBorder="1"/>
    <xf numFmtId="0" fontId="7" fillId="0" borderId="52" xfId="6" applyBorder="1"/>
    <xf numFmtId="0" fontId="7" fillId="0" borderId="0" xfId="6" applyFont="1" applyBorder="1"/>
    <xf numFmtId="0" fontId="7" fillId="9" borderId="0" xfId="6" applyFill="1" applyBorder="1" applyProtection="1"/>
    <xf numFmtId="0" fontId="7" fillId="9" borderId="0" xfId="6" applyFill="1" applyBorder="1"/>
    <xf numFmtId="0" fontId="7" fillId="9" borderId="0" xfId="6" applyFont="1" applyFill="1" applyBorder="1"/>
    <xf numFmtId="0" fontId="7" fillId="9" borderId="0" xfId="6" applyFont="1" applyFill="1" applyBorder="1" applyAlignment="1">
      <alignment horizontal="center"/>
    </xf>
    <xf numFmtId="0" fontId="7" fillId="9" borderId="82" xfId="6" applyFont="1" applyFill="1" applyBorder="1" applyAlignment="1">
      <alignment horizontal="center"/>
    </xf>
    <xf numFmtId="0" fontId="7" fillId="0" borderId="0" xfId="6" applyBorder="1" applyAlignment="1">
      <alignment horizontal="left"/>
    </xf>
    <xf numFmtId="0" fontId="7" fillId="9" borderId="73" xfId="6" applyFill="1" applyBorder="1" applyProtection="1"/>
    <xf numFmtId="0" fontId="7" fillId="9" borderId="82" xfId="6" applyFill="1" applyBorder="1"/>
    <xf numFmtId="0" fontId="35" fillId="0" borderId="0" xfId="7" applyBorder="1"/>
    <xf numFmtId="0" fontId="38" fillId="0" borderId="0" xfId="6" applyFont="1" applyFill="1" applyBorder="1" applyProtection="1">
      <protection locked="0"/>
    </xf>
    <xf numFmtId="0" fontId="7" fillId="0" borderId="0" xfId="6" applyFont="1" applyBorder="1" applyAlignment="1">
      <alignment horizontal="right"/>
    </xf>
    <xf numFmtId="0" fontId="7" fillId="0" borderId="35" xfId="6" applyBorder="1" applyAlignment="1">
      <alignment horizontal="right"/>
    </xf>
    <xf numFmtId="0" fontId="7" fillId="0" borderId="50" xfId="6" applyBorder="1" applyAlignment="1">
      <alignment horizontal="right"/>
    </xf>
    <xf numFmtId="0" fontId="7" fillId="0" borderId="50" xfId="6" applyBorder="1"/>
    <xf numFmtId="0" fontId="7" fillId="0" borderId="36" xfId="6" applyBorder="1"/>
    <xf numFmtId="0" fontId="8" fillId="0" borderId="0" xfId="0" applyFont="1" applyProtection="1"/>
    <xf numFmtId="0" fontId="0" fillId="2" borderId="0" xfId="0" applyFill="1" applyProtection="1">
      <protection locked="0"/>
    </xf>
    <xf numFmtId="0" fontId="0" fillId="0" borderId="22" xfId="0" applyBorder="1" applyProtection="1"/>
    <xf numFmtId="0" fontId="0" fillId="0" borderId="22" xfId="0" applyFill="1" applyBorder="1" applyProtection="1"/>
    <xf numFmtId="0" fontId="11" fillId="2" borderId="27" xfId="8" applyFont="1" applyFill="1" applyBorder="1" applyProtection="1">
      <protection locked="0"/>
    </xf>
    <xf numFmtId="0" fontId="11" fillId="2" borderId="71" xfId="8" applyFont="1" applyFill="1" applyBorder="1" applyProtection="1">
      <protection locked="0"/>
    </xf>
    <xf numFmtId="0" fontId="11" fillId="2" borderId="96" xfId="8" applyFont="1" applyFill="1" applyBorder="1" applyAlignment="1" applyProtection="1">
      <alignment horizontal="center"/>
      <protection locked="0"/>
    </xf>
    <xf numFmtId="0" fontId="11" fillId="2" borderId="10" xfId="8" applyFont="1" applyFill="1" applyBorder="1" applyProtection="1">
      <protection locked="0"/>
    </xf>
    <xf numFmtId="0" fontId="11" fillId="2" borderId="56" xfId="8" applyFont="1" applyFill="1" applyBorder="1" applyProtection="1">
      <protection locked="0"/>
    </xf>
    <xf numFmtId="0" fontId="11" fillId="2" borderId="39" xfId="8" applyFont="1" applyFill="1" applyBorder="1" applyAlignment="1" applyProtection="1">
      <alignment horizontal="center"/>
      <protection locked="0"/>
    </xf>
    <xf numFmtId="0" fontId="11" fillId="2" borderId="97" xfId="8" applyFont="1" applyFill="1" applyBorder="1" applyAlignment="1" applyProtection="1">
      <alignment horizontal="center"/>
      <protection locked="0"/>
    </xf>
    <xf numFmtId="0" fontId="11" fillId="2" borderId="62" xfId="8" applyFont="1" applyFill="1" applyBorder="1" applyProtection="1">
      <protection locked="0"/>
    </xf>
    <xf numFmtId="0" fontId="11" fillId="2" borderId="98" xfId="8" applyFont="1" applyFill="1" applyBorder="1" applyProtection="1">
      <protection locked="0"/>
    </xf>
    <xf numFmtId="0" fontId="11" fillId="2" borderId="66" xfId="8" applyFont="1" applyFill="1" applyBorder="1" applyAlignment="1" applyProtection="1">
      <alignment horizontal="center"/>
      <protection locked="0"/>
    </xf>
    <xf numFmtId="0" fontId="11" fillId="0" borderId="91" xfId="8" applyFont="1" applyBorder="1" applyProtection="1"/>
    <xf numFmtId="0" fontId="8" fillId="0" borderId="22" xfId="8" applyFont="1" applyBorder="1" applyProtection="1"/>
    <xf numFmtId="0" fontId="6" fillId="0" borderId="22" xfId="8" applyFont="1" applyBorder="1" applyAlignment="1" applyProtection="1">
      <alignment horizontal="right"/>
    </xf>
    <xf numFmtId="0" fontId="6" fillId="0" borderId="22" xfId="8" applyFont="1" applyBorder="1" applyAlignment="1" applyProtection="1">
      <alignment horizontal="center"/>
    </xf>
    <xf numFmtId="0" fontId="6" fillId="0" borderId="0" xfId="8" applyFont="1" applyBorder="1" applyAlignment="1" applyProtection="1">
      <alignment horizontal="right" wrapText="1"/>
    </xf>
    <xf numFmtId="0" fontId="11" fillId="0" borderId="99" xfId="8" applyFont="1" applyBorder="1" applyProtection="1"/>
    <xf numFmtId="0" fontId="6" fillId="0" borderId="5" xfId="8" applyFont="1" applyBorder="1" applyAlignment="1" applyProtection="1">
      <alignment horizontal="right"/>
    </xf>
    <xf numFmtId="0" fontId="9" fillId="0" borderId="71" xfId="8" applyFont="1" applyBorder="1" applyAlignment="1" applyProtection="1">
      <alignment horizontal="right"/>
    </xf>
    <xf numFmtId="0" fontId="7" fillId="9" borderId="61" xfId="8" applyFont="1" applyFill="1" applyBorder="1" applyAlignment="1" applyProtection="1">
      <alignment horizontal="center"/>
    </xf>
    <xf numFmtId="0" fontId="9" fillId="0" borderId="16" xfId="8" applyFont="1" applyBorder="1" applyProtection="1"/>
    <xf numFmtId="0" fontId="0" fillId="0" borderId="73" xfId="0" applyBorder="1" applyProtection="1"/>
    <xf numFmtId="0" fontId="9" fillId="0" borderId="56" xfId="8" applyFont="1" applyBorder="1" applyAlignment="1" applyProtection="1">
      <alignment horizontal="right"/>
    </xf>
    <xf numFmtId="0" fontId="11" fillId="0" borderId="16" xfId="8" applyFont="1" applyBorder="1" applyProtection="1"/>
    <xf numFmtId="0" fontId="11" fillId="0" borderId="100" xfId="8" applyFont="1" applyBorder="1" applyProtection="1"/>
    <xf numFmtId="0" fontId="0" fillId="0" borderId="101" xfId="0" applyBorder="1" applyProtection="1"/>
    <xf numFmtId="0" fontId="9" fillId="0" borderId="98" xfId="8" applyFont="1" applyBorder="1" applyAlignment="1" applyProtection="1">
      <alignment horizontal="right"/>
    </xf>
    <xf numFmtId="0" fontId="11" fillId="9" borderId="63" xfId="8" applyFont="1" applyFill="1" applyBorder="1" applyAlignment="1" applyProtection="1">
      <alignment horizontal="center"/>
    </xf>
    <xf numFmtId="0" fontId="0" fillId="0" borderId="0" xfId="0" applyAlignment="1" applyProtection="1">
      <alignment horizontal="left" wrapText="1"/>
    </xf>
    <xf numFmtId="0" fontId="7" fillId="0" borderId="0" xfId="6" applyFill="1"/>
    <xf numFmtId="0" fontId="41" fillId="0" borderId="0" xfId="6" applyFont="1" applyFill="1" applyBorder="1" applyAlignment="1">
      <alignment horizontal="right" vertical="top" wrapText="1"/>
    </xf>
    <xf numFmtId="9" fontId="42" fillId="0" borderId="34" xfId="6" applyNumberFormat="1" applyFont="1" applyFill="1" applyBorder="1" applyAlignment="1">
      <alignment horizontal="center" vertical="center" wrapText="1"/>
    </xf>
    <xf numFmtId="0" fontId="7" fillId="0" borderId="0" xfId="6" applyFont="1" applyFill="1" applyBorder="1"/>
    <xf numFmtId="0" fontId="42" fillId="0" borderId="0" xfId="6" applyFont="1" applyFill="1" applyBorder="1" applyAlignment="1">
      <alignment horizontal="justify" vertical="center"/>
    </xf>
    <xf numFmtId="0" fontId="42" fillId="0" borderId="0" xfId="6" applyFont="1" applyFill="1" applyBorder="1" applyAlignment="1">
      <alignment horizontal="left" vertical="center" indent="14"/>
    </xf>
    <xf numFmtId="0" fontId="42" fillId="0" borderId="32" xfId="6" applyFont="1" applyFill="1" applyBorder="1" applyAlignment="1">
      <alignment vertical="center" wrapText="1"/>
    </xf>
    <xf numFmtId="0" fontId="46" fillId="0" borderId="0" xfId="6" applyFont="1" applyFill="1" applyBorder="1" applyAlignment="1">
      <alignment horizontal="left" vertical="center" indent="8"/>
    </xf>
    <xf numFmtId="0" fontId="42" fillId="0" borderId="0" xfId="6" applyFont="1" applyFill="1" applyBorder="1" applyAlignment="1">
      <alignment horizontal="left" vertical="center" indent="10"/>
    </xf>
    <xf numFmtId="0" fontId="47" fillId="0" borderId="0" xfId="6" applyFont="1" applyFill="1" applyBorder="1"/>
    <xf numFmtId="0" fontId="42" fillId="0" borderId="102" xfId="6" applyFont="1" applyFill="1" applyBorder="1" applyAlignment="1">
      <alignment horizontal="left" vertical="top" wrapText="1" indent="4"/>
    </xf>
    <xf numFmtId="0" fontId="42" fillId="0" borderId="102" xfId="5" applyFont="1" applyFill="1" applyBorder="1" applyAlignment="1">
      <alignment horizontal="right" vertical="top" wrapText="1"/>
    </xf>
    <xf numFmtId="0" fontId="42" fillId="0" borderId="85" xfId="5" applyFont="1" applyFill="1" applyBorder="1" applyAlignment="1">
      <alignment horizontal="right" vertical="top" wrapText="1"/>
    </xf>
    <xf numFmtId="0" fontId="6" fillId="0" borderId="0" xfId="0" applyFont="1" applyBorder="1" applyAlignment="1" applyProtection="1">
      <alignment horizontal="center"/>
    </xf>
    <xf numFmtId="0" fontId="0" fillId="0" borderId="0" xfId="0" applyAlignment="1" applyProtection="1">
      <alignment wrapText="1"/>
    </xf>
    <xf numFmtId="0" fontId="3" fillId="0" borderId="30" xfId="8" applyFont="1" applyBorder="1" applyAlignment="1" applyProtection="1">
      <alignment horizontal="right" wrapText="1"/>
    </xf>
    <xf numFmtId="0" fontId="3" fillId="0" borderId="31" xfId="8" applyFont="1" applyBorder="1" applyAlignment="1" applyProtection="1">
      <alignment horizontal="right" wrapText="1"/>
    </xf>
    <xf numFmtId="3" fontId="11" fillId="2" borderId="66" xfId="11" applyNumberFormat="1" applyFont="1" applyFill="1" applyBorder="1" applyAlignment="1" applyProtection="1">
      <alignment horizontal="center"/>
      <protection locked="0"/>
    </xf>
    <xf numFmtId="3" fontId="11" fillId="2" borderId="4" xfId="11" applyNumberFormat="1" applyFont="1" applyFill="1" applyBorder="1" applyAlignment="1" applyProtection="1">
      <alignment horizontal="center"/>
      <protection locked="0"/>
    </xf>
    <xf numFmtId="3" fontId="11" fillId="2" borderId="1" xfId="11" applyNumberFormat="1" applyFont="1" applyFill="1" applyBorder="1" applyAlignment="1" applyProtection="1">
      <alignment horizontal="center"/>
      <protection locked="0"/>
    </xf>
    <xf numFmtId="3" fontId="11" fillId="2" borderId="3" xfId="11" applyNumberFormat="1" applyFont="1" applyFill="1" applyBorder="1" applyAlignment="1" applyProtection="1">
      <alignment horizontal="center"/>
      <protection locked="0"/>
    </xf>
    <xf numFmtId="0" fontId="1" fillId="0" borderId="0" xfId="12"/>
    <xf numFmtId="0" fontId="9" fillId="0" borderId="37" xfId="8" applyFont="1" applyBorder="1" applyAlignment="1" applyProtection="1">
      <alignment horizontal="center" wrapText="1"/>
    </xf>
    <xf numFmtId="0" fontId="9" fillId="0" borderId="75" xfId="8" applyFont="1" applyBorder="1" applyAlignment="1" applyProtection="1">
      <alignment horizontal="center" wrapText="1"/>
    </xf>
    <xf numFmtId="0" fontId="9" fillId="0" borderId="105" xfId="8" applyFont="1" applyBorder="1" applyAlignment="1" applyProtection="1">
      <alignment horizontal="center" wrapText="1"/>
    </xf>
    <xf numFmtId="0" fontId="9" fillId="0" borderId="76" xfId="8" applyFont="1" applyFill="1" applyBorder="1" applyAlignment="1" applyProtection="1">
      <alignment horizontal="center" wrapText="1"/>
    </xf>
    <xf numFmtId="0" fontId="11" fillId="2" borderId="103" xfId="8" applyFont="1" applyFill="1" applyBorder="1" applyAlignment="1" applyProtection="1">
      <alignment horizontal="left"/>
      <protection locked="0"/>
    </xf>
    <xf numFmtId="0" fontId="11" fillId="2" borderId="39" xfId="8" applyFont="1" applyFill="1" applyBorder="1" applyAlignment="1" applyProtection="1">
      <alignment horizontal="center" vertical="center"/>
      <protection locked="0"/>
    </xf>
    <xf numFmtId="3" fontId="11" fillId="2" borderId="23" xfId="1" applyNumberFormat="1" applyFont="1" applyFill="1" applyBorder="1" applyAlignment="1" applyProtection="1">
      <alignment horizontal="center"/>
      <protection locked="0"/>
    </xf>
    <xf numFmtId="0" fontId="11" fillId="2" borderId="40" xfId="8" applyFont="1" applyFill="1" applyBorder="1" applyAlignment="1" applyProtection="1">
      <alignment wrapText="1"/>
      <protection locked="0"/>
    </xf>
    <xf numFmtId="0" fontId="1" fillId="8" borderId="104" xfId="12" applyFill="1" applyBorder="1" applyProtection="1">
      <protection locked="0"/>
    </xf>
    <xf numFmtId="0" fontId="11" fillId="2" borderId="87" xfId="8" applyFont="1" applyFill="1" applyBorder="1" applyAlignment="1" applyProtection="1">
      <alignment horizontal="left" wrapText="1"/>
      <protection locked="0"/>
    </xf>
    <xf numFmtId="0" fontId="11" fillId="2" borderId="48" xfId="8" applyFont="1" applyFill="1" applyBorder="1" applyAlignment="1" applyProtection="1">
      <alignment wrapText="1"/>
      <protection locked="0"/>
    </xf>
    <xf numFmtId="0" fontId="1" fillId="8" borderId="85" xfId="12" applyFill="1" applyBorder="1" applyProtection="1">
      <protection locked="0"/>
    </xf>
    <xf numFmtId="0" fontId="11" fillId="2" borderId="102" xfId="8" applyFont="1" applyFill="1" applyBorder="1" applyAlignment="1" applyProtection="1">
      <alignment horizontal="left" wrapText="1"/>
      <protection locked="0"/>
    </xf>
    <xf numFmtId="0" fontId="11" fillId="2" borderId="106" xfId="8" applyFont="1" applyFill="1" applyBorder="1" applyAlignment="1" applyProtection="1">
      <alignment horizontal="left" wrapText="1"/>
      <protection locked="0"/>
    </xf>
    <xf numFmtId="0" fontId="11" fillId="2" borderId="107" xfId="8" applyNumberFormat="1" applyFont="1" applyFill="1" applyBorder="1" applyAlignment="1" applyProtection="1">
      <alignment horizontal="left" wrapText="1"/>
      <protection locked="0"/>
    </xf>
    <xf numFmtId="49" fontId="11" fillId="2" borderId="66" xfId="8" applyNumberFormat="1" applyFont="1" applyFill="1" applyBorder="1" applyAlignment="1" applyProtection="1">
      <alignment horizontal="center"/>
      <protection locked="0"/>
    </xf>
    <xf numFmtId="3" fontId="11" fillId="2" borderId="66" xfId="8" applyNumberFormat="1" applyFont="1" applyFill="1" applyBorder="1" applyProtection="1">
      <protection locked="0"/>
    </xf>
    <xf numFmtId="9" fontId="11" fillId="2" borderId="66" xfId="8" applyNumberFormat="1" applyFont="1" applyFill="1" applyBorder="1" applyAlignment="1" applyProtection="1">
      <alignment horizontal="center"/>
      <protection locked="0"/>
    </xf>
    <xf numFmtId="3" fontId="11" fillId="2" borderId="64" xfId="8" applyNumberFormat="1" applyFont="1" applyFill="1" applyBorder="1" applyAlignment="1" applyProtection="1">
      <alignment horizontal="center"/>
      <protection locked="0"/>
    </xf>
    <xf numFmtId="0" fontId="11" fillId="0" borderId="66" xfId="8" applyFont="1" applyFill="1" applyBorder="1" applyAlignment="1" applyProtection="1">
      <alignment horizontal="center" wrapText="1"/>
    </xf>
    <xf numFmtId="3" fontId="11" fillId="0" borderId="66" xfId="8" applyNumberFormat="1" applyFont="1" applyFill="1" applyBorder="1" applyAlignment="1" applyProtection="1">
      <alignment horizontal="center" wrapText="1"/>
    </xf>
    <xf numFmtId="3" fontId="11" fillId="0" borderId="66" xfId="1" applyNumberFormat="1" applyFont="1" applyFill="1" applyBorder="1" applyAlignment="1" applyProtection="1">
      <alignment horizontal="center" wrapText="1"/>
    </xf>
    <xf numFmtId="0" fontId="11" fillId="2" borderId="64" xfId="8" applyFont="1" applyFill="1" applyBorder="1" applyProtection="1">
      <protection locked="0"/>
    </xf>
    <xf numFmtId="0" fontId="1" fillId="8" borderId="108" xfId="12" applyFill="1" applyBorder="1" applyProtection="1">
      <protection locked="0"/>
    </xf>
    <xf numFmtId="0" fontId="11" fillId="0" borderId="24" xfId="8" applyFont="1" applyFill="1" applyBorder="1" applyProtection="1"/>
    <xf numFmtId="0" fontId="1" fillId="0" borderId="22" xfId="12" applyBorder="1"/>
    <xf numFmtId="0" fontId="1" fillId="0" borderId="0" xfId="12" applyAlignment="1" applyProtection="1">
      <alignment wrapText="1"/>
    </xf>
    <xf numFmtId="0" fontId="1" fillId="0" borderId="0" xfId="12" applyBorder="1" applyAlignment="1" applyProtection="1">
      <alignment wrapText="1"/>
    </xf>
    <xf numFmtId="165" fontId="6" fillId="0" borderId="0" xfId="8" applyNumberFormat="1" applyFont="1" applyBorder="1" applyAlignment="1" applyProtection="1">
      <alignment horizontal="right" wrapText="1"/>
    </xf>
    <xf numFmtId="0" fontId="9" fillId="0" borderId="1" xfId="8" applyFont="1" applyBorder="1" applyAlignment="1" applyProtection="1">
      <alignment horizontal="center"/>
    </xf>
    <xf numFmtId="9" fontId="10" fillId="0" borderId="1" xfId="9" applyFont="1" applyBorder="1"/>
    <xf numFmtId="0" fontId="11" fillId="0" borderId="0" xfId="8" applyFont="1" applyBorder="1" applyAlignment="1" applyProtection="1">
      <alignment horizontal="right" wrapText="1"/>
    </xf>
    <xf numFmtId="0" fontId="6" fillId="0" borderId="0" xfId="8" applyFont="1" applyBorder="1" applyAlignment="1" applyProtection="1">
      <alignment horizontal="center" wrapText="1"/>
    </xf>
    <xf numFmtId="0" fontId="1" fillId="0" borderId="0" xfId="12" applyAlignment="1">
      <alignment wrapText="1"/>
    </xf>
    <xf numFmtId="0" fontId="21" fillId="0" borderId="4" xfId="8" applyFont="1" applyBorder="1" applyAlignment="1" applyProtection="1">
      <alignment wrapText="1"/>
    </xf>
    <xf numFmtId="0" fontId="1" fillId="0" borderId="4" xfId="12" applyBorder="1"/>
    <xf numFmtId="0" fontId="21" fillId="0" borderId="3" xfId="8" applyFont="1" applyBorder="1" applyAlignment="1" applyProtection="1">
      <alignment wrapText="1"/>
    </xf>
    <xf numFmtId="0" fontId="1" fillId="0" borderId="3" xfId="12" applyBorder="1" applyAlignment="1">
      <alignment wrapText="1"/>
    </xf>
    <xf numFmtId="0" fontId="1" fillId="0" borderId="0" xfId="12" applyBorder="1" applyAlignment="1">
      <alignment horizontal="right" wrapText="1"/>
    </xf>
    <xf numFmtId="0" fontId="3" fillId="0" borderId="0" xfId="12" applyFont="1" applyAlignment="1">
      <alignment horizontal="center"/>
    </xf>
    <xf numFmtId="165" fontId="22" fillId="0" borderId="3" xfId="8" applyNumberFormat="1" applyFont="1" applyBorder="1" applyAlignment="1" applyProtection="1">
      <alignment wrapText="1"/>
    </xf>
    <xf numFmtId="0" fontId="11" fillId="9" borderId="0" xfId="8" applyFont="1" applyFill="1" applyBorder="1" applyAlignment="1" applyProtection="1">
      <alignment horizontal="center"/>
      <protection locked="0"/>
    </xf>
    <xf numFmtId="0" fontId="21" fillId="0" borderId="19" xfId="8" applyFont="1" applyBorder="1" applyAlignment="1" applyProtection="1">
      <alignment wrapText="1"/>
    </xf>
    <xf numFmtId="0" fontId="1" fillId="0" borderId="19" xfId="12" applyBorder="1" applyAlignment="1">
      <alignment wrapText="1"/>
    </xf>
    <xf numFmtId="3" fontId="11" fillId="9" borderId="48" xfId="8" applyNumberFormat="1" applyFont="1" applyFill="1" applyBorder="1" applyAlignment="1" applyProtection="1">
      <alignment horizontal="center"/>
    </xf>
    <xf numFmtId="0" fontId="1" fillId="0" borderId="1" xfId="12" applyBorder="1"/>
    <xf numFmtId="0" fontId="10" fillId="0" borderId="61" xfId="8" applyBorder="1"/>
    <xf numFmtId="0" fontId="11" fillId="9" borderId="64" xfId="8" applyFont="1" applyFill="1" applyBorder="1" applyAlignment="1" applyProtection="1">
      <alignment horizontal="center"/>
    </xf>
    <xf numFmtId="0" fontId="1" fillId="0" borderId="66" xfId="12" applyBorder="1"/>
    <xf numFmtId="0" fontId="10" fillId="0" borderId="109" xfId="8" applyBorder="1"/>
    <xf numFmtId="0" fontId="1" fillId="0" borderId="0" xfId="8" applyFont="1" applyBorder="1" applyProtection="1"/>
    <xf numFmtId="0" fontId="1" fillId="0" borderId="0" xfId="8" applyFont="1" applyBorder="1" applyAlignment="1" applyProtection="1">
      <alignment horizontal="left"/>
    </xf>
    <xf numFmtId="0" fontId="1" fillId="0" borderId="0" xfId="12" applyProtection="1"/>
    <xf numFmtId="0" fontId="12" fillId="0" borderId="1" xfId="0" applyFont="1" applyFill="1" applyBorder="1" applyAlignment="1" applyProtection="1">
      <alignment horizontal="center"/>
    </xf>
    <xf numFmtId="0" fontId="50" fillId="13" borderId="1" xfId="0" applyFont="1" applyFill="1" applyBorder="1" applyAlignment="1" applyProtection="1">
      <alignment horizontal="center"/>
    </xf>
    <xf numFmtId="0" fontId="50" fillId="14" borderId="1" xfId="0" applyFont="1" applyFill="1" applyBorder="1" applyAlignment="1" applyProtection="1">
      <alignment horizontal="center"/>
    </xf>
    <xf numFmtId="0" fontId="50" fillId="15" borderId="0" xfId="0" applyFont="1" applyFill="1" applyBorder="1" applyAlignment="1" applyProtection="1">
      <alignment horizontal="center"/>
    </xf>
    <xf numFmtId="0" fontId="3" fillId="0" borderId="48" xfId="0" applyFont="1" applyBorder="1" applyAlignment="1" applyProtection="1">
      <alignment wrapText="1"/>
    </xf>
    <xf numFmtId="0" fontId="0" fillId="0" borderId="1" xfId="0" applyFill="1" applyBorder="1" applyProtection="1"/>
    <xf numFmtId="164" fontId="1" fillId="3" borderId="3" xfId="2" applyNumberFormat="1" applyFill="1" applyBorder="1" applyProtection="1"/>
    <xf numFmtId="0" fontId="3" fillId="0" borderId="73" xfId="0" applyFont="1" applyBorder="1" applyAlignment="1" applyProtection="1">
      <alignment wrapText="1"/>
    </xf>
    <xf numFmtId="0" fontId="3" fillId="0" borderId="58" xfId="0" applyFont="1" applyBorder="1" applyAlignment="1" applyProtection="1">
      <alignment wrapText="1"/>
    </xf>
    <xf numFmtId="0" fontId="3" fillId="0" borderId="110" xfId="0" applyFont="1" applyFill="1" applyBorder="1" applyAlignment="1" applyProtection="1">
      <alignment horizontal="center"/>
    </xf>
    <xf numFmtId="0" fontId="51" fillId="13" borderId="110" xfId="0" applyFont="1" applyFill="1" applyBorder="1" applyAlignment="1" applyProtection="1">
      <alignment horizontal="center" wrapText="1"/>
    </xf>
    <xf numFmtId="0" fontId="51" fillId="14" borderId="110" xfId="0" applyFont="1" applyFill="1" applyBorder="1" applyAlignment="1" applyProtection="1">
      <alignment horizontal="center" wrapText="1"/>
    </xf>
    <xf numFmtId="0" fontId="51" fillId="15" borderId="111" xfId="0" applyFont="1" applyFill="1" applyBorder="1" applyAlignment="1" applyProtection="1">
      <alignment horizontal="center" wrapText="1"/>
    </xf>
    <xf numFmtId="3" fontId="3" fillId="0" borderId="111" xfId="0" applyNumberFormat="1" applyFont="1" applyBorder="1" applyAlignment="1" applyProtection="1">
      <alignment horizontal="center"/>
    </xf>
    <xf numFmtId="3" fontId="3" fillId="0" borderId="112" xfId="0" applyNumberFormat="1" applyFont="1" applyBorder="1" applyAlignment="1" applyProtection="1">
      <alignment horizontal="center"/>
    </xf>
    <xf numFmtId="0" fontId="1" fillId="0" borderId="8" xfId="0" applyFont="1" applyBorder="1" applyAlignment="1" applyProtection="1">
      <alignment wrapText="1"/>
    </xf>
    <xf numFmtId="164" fontId="1" fillId="0" borderId="113" xfId="2" applyNumberFormat="1" applyFont="1" applyFill="1" applyBorder="1" applyProtection="1"/>
    <xf numFmtId="164" fontId="1" fillId="2" borderId="113" xfId="2" applyNumberFormat="1" applyFill="1" applyBorder="1" applyProtection="1">
      <protection locked="0"/>
    </xf>
    <xf numFmtId="3" fontId="0" fillId="0" borderId="114" xfId="0" applyNumberFormat="1" applyBorder="1" applyAlignment="1" applyProtection="1">
      <alignment horizontal="center"/>
    </xf>
    <xf numFmtId="3" fontId="0" fillId="0" borderId="115" xfId="0" applyNumberFormat="1" applyBorder="1" applyAlignment="1" applyProtection="1">
      <alignment horizontal="center"/>
    </xf>
    <xf numFmtId="164" fontId="1" fillId="0" borderId="113" xfId="2" applyNumberFormat="1" applyFill="1" applyBorder="1" applyProtection="1"/>
    <xf numFmtId="164" fontId="1" fillId="0" borderId="116" xfId="2" applyNumberFormat="1" applyFill="1" applyBorder="1" applyProtection="1"/>
    <xf numFmtId="164" fontId="1" fillId="3" borderId="39" xfId="2" applyNumberFormat="1" applyFill="1" applyBorder="1" applyProtection="1"/>
    <xf numFmtId="0" fontId="1" fillId="2" borderId="8" xfId="0" applyFont="1" applyFill="1" applyBorder="1" applyAlignment="1" applyProtection="1">
      <alignment wrapText="1"/>
      <protection locked="0"/>
    </xf>
    <xf numFmtId="164" fontId="1" fillId="0" borderId="117" xfId="2" applyNumberFormat="1" applyFill="1" applyBorder="1" applyProtection="1"/>
    <xf numFmtId="164" fontId="1" fillId="2" borderId="114" xfId="2" applyNumberFormat="1" applyFill="1" applyBorder="1" applyProtection="1">
      <protection locked="0"/>
    </xf>
    <xf numFmtId="164" fontId="1" fillId="0" borderId="71" xfId="2" applyNumberFormat="1" applyFill="1" applyBorder="1" applyProtection="1"/>
    <xf numFmtId="164" fontId="1" fillId="3" borderId="56" xfId="2" applyNumberFormat="1" applyFill="1" applyBorder="1" applyProtection="1"/>
    <xf numFmtId="9" fontId="1" fillId="0" borderId="56" xfId="9" applyFill="1" applyBorder="1" applyProtection="1"/>
    <xf numFmtId="164" fontId="1" fillId="3" borderId="73" xfId="2" applyNumberFormat="1" applyFill="1" applyBorder="1" applyProtection="1"/>
    <xf numFmtId="3" fontId="0" fillId="3" borderId="73" xfId="0" applyNumberFormat="1" applyFill="1" applyBorder="1" applyAlignment="1" applyProtection="1">
      <alignment horizontal="center"/>
    </xf>
    <xf numFmtId="3" fontId="0" fillId="3" borderId="77" xfId="0" applyNumberFormat="1" applyFill="1" applyBorder="1" applyAlignment="1" applyProtection="1">
      <alignment horizontal="center"/>
    </xf>
    <xf numFmtId="0" fontId="1" fillId="0" borderId="7" xfId="0" applyFont="1" applyBorder="1" applyAlignment="1" applyProtection="1">
      <alignment wrapText="1"/>
    </xf>
    <xf numFmtId="164" fontId="1" fillId="2" borderId="117" xfId="2" applyNumberFormat="1" applyFill="1" applyBorder="1" applyProtection="1">
      <protection locked="0"/>
    </xf>
    <xf numFmtId="3" fontId="0" fillId="0" borderId="118" xfId="0" applyNumberFormat="1" applyBorder="1" applyAlignment="1" applyProtection="1">
      <alignment horizontal="center"/>
    </xf>
    <xf numFmtId="0" fontId="1" fillId="0" borderId="11" xfId="0" applyFont="1" applyBorder="1" applyAlignment="1" applyProtection="1">
      <alignment wrapText="1"/>
    </xf>
    <xf numFmtId="164" fontId="1" fillId="0" borderId="119" xfId="2" applyNumberFormat="1" applyFill="1" applyBorder="1" applyProtection="1"/>
    <xf numFmtId="3" fontId="1" fillId="0" borderId="119" xfId="2" applyNumberFormat="1" applyFill="1" applyBorder="1" applyProtection="1"/>
    <xf numFmtId="0" fontId="52" fillId="0" borderId="0" xfId="0" applyFont="1" applyAlignment="1" applyProtection="1"/>
    <xf numFmtId="164" fontId="1" fillId="0" borderId="0" xfId="2" applyNumberFormat="1" applyFill="1" applyProtection="1"/>
    <xf numFmtId="0" fontId="6" fillId="0" borderId="0" xfId="8" applyFont="1" applyBorder="1" applyAlignment="1" applyProtection="1">
      <alignment horizontal="left"/>
    </xf>
    <xf numFmtId="0" fontId="1" fillId="0" borderId="0" xfId="12" applyAlignment="1" applyProtection="1">
      <alignment wrapText="1"/>
    </xf>
    <xf numFmtId="0" fontId="11" fillId="0" borderId="0" xfId="8" applyFont="1" applyFill="1" applyBorder="1" applyAlignment="1" applyProtection="1">
      <alignment horizontal="left" vertical="top"/>
    </xf>
    <xf numFmtId="0" fontId="11" fillId="0" borderId="0" xfId="8" applyFont="1" applyBorder="1" applyAlignment="1" applyProtection="1">
      <alignment horizontal="left" vertical="top"/>
    </xf>
    <xf numFmtId="0" fontId="53" fillId="0" borderId="0" xfId="6" applyFont="1" applyFill="1" applyBorder="1" applyAlignment="1">
      <alignment wrapText="1"/>
    </xf>
    <xf numFmtId="0" fontId="55" fillId="0" borderId="0" xfId="6" applyFont="1" applyFill="1" applyBorder="1" applyAlignment="1">
      <alignment vertical="top" wrapText="1"/>
    </xf>
    <xf numFmtId="0" fontId="40" fillId="8" borderId="32" xfId="6" applyNumberFormat="1" applyFont="1" applyFill="1" applyBorder="1" applyAlignment="1" applyProtection="1">
      <alignment vertical="top" wrapText="1"/>
      <protection locked="0"/>
    </xf>
    <xf numFmtId="1" fontId="42" fillId="0" borderId="102" xfId="5" applyNumberFormat="1" applyFont="1" applyFill="1" applyBorder="1" applyAlignment="1">
      <alignment horizontal="right" vertical="top" wrapText="1"/>
    </xf>
    <xf numFmtId="1" fontId="42" fillId="0" borderId="85" xfId="5" applyNumberFormat="1" applyFont="1" applyFill="1" applyBorder="1" applyAlignment="1">
      <alignment horizontal="right" vertical="top" wrapText="1"/>
    </xf>
    <xf numFmtId="0" fontId="1" fillId="0" borderId="0" xfId="6" applyFont="1" applyBorder="1" applyAlignment="1">
      <alignment horizontal="right" wrapText="1"/>
    </xf>
    <xf numFmtId="0" fontId="1" fillId="0" borderId="81" xfId="6" applyFont="1" applyBorder="1"/>
    <xf numFmtId="0" fontId="7" fillId="8" borderId="14" xfId="6" applyFill="1" applyBorder="1" applyAlignment="1" applyProtection="1">
      <alignment wrapText="1"/>
      <protection locked="0"/>
    </xf>
    <xf numFmtId="0" fontId="7" fillId="8" borderId="1" xfId="6" applyFill="1" applyBorder="1" applyAlignment="1" applyProtection="1">
      <alignment wrapText="1"/>
      <protection locked="0"/>
    </xf>
    <xf numFmtId="0" fontId="7" fillId="8" borderId="39" xfId="6" applyFill="1" applyBorder="1" applyAlignment="1" applyProtection="1">
      <alignment wrapText="1"/>
      <protection locked="0"/>
    </xf>
    <xf numFmtId="0" fontId="7" fillId="8" borderId="4" xfId="6" applyFill="1" applyBorder="1" applyAlignment="1" applyProtection="1">
      <alignment wrapText="1"/>
      <protection locked="0"/>
    </xf>
    <xf numFmtId="0" fontId="7" fillId="8" borderId="85" xfId="6" applyFill="1" applyBorder="1" applyAlignment="1" applyProtection="1">
      <alignment wrapText="1"/>
      <protection locked="0"/>
    </xf>
    <xf numFmtId="0" fontId="9" fillId="0" borderId="120" xfId="8" applyFont="1" applyBorder="1" applyAlignment="1" applyProtection="1">
      <alignment horizontal="center" wrapText="1"/>
    </xf>
    <xf numFmtId="0" fontId="11" fillId="2" borderId="121" xfId="8" applyFont="1" applyFill="1" applyBorder="1" applyAlignment="1" applyProtection="1">
      <alignment horizontal="left"/>
      <protection locked="0"/>
    </xf>
    <xf numFmtId="0" fontId="11" fillId="2" borderId="1" xfId="8" applyFont="1" applyFill="1" applyBorder="1" applyAlignment="1" applyProtection="1">
      <alignment wrapText="1"/>
      <protection locked="0"/>
    </xf>
    <xf numFmtId="0" fontId="11" fillId="2" borderId="122" xfId="8" applyFont="1" applyFill="1" applyBorder="1" applyAlignment="1" applyProtection="1">
      <alignment horizontal="left" wrapText="1"/>
      <protection locked="0"/>
    </xf>
    <xf numFmtId="0" fontId="11" fillId="2" borderId="10" xfId="8" applyFont="1" applyFill="1" applyBorder="1" applyAlignment="1" applyProtection="1">
      <alignment horizontal="left" wrapText="1"/>
      <protection locked="0"/>
    </xf>
    <xf numFmtId="0" fontId="11" fillId="2" borderId="123" xfId="8" applyFont="1" applyFill="1" applyBorder="1" applyAlignment="1" applyProtection="1">
      <alignment horizontal="left" wrapText="1"/>
      <protection locked="0"/>
    </xf>
    <xf numFmtId="0" fontId="11" fillId="2" borderId="124" xfId="8" applyNumberFormat="1" applyFont="1" applyFill="1" applyBorder="1" applyAlignment="1" applyProtection="1">
      <alignment horizontal="left" wrapText="1"/>
      <protection locked="0"/>
    </xf>
    <xf numFmtId="0" fontId="11" fillId="2" borderId="14" xfId="8" applyFont="1" applyFill="1" applyBorder="1" applyAlignment="1" applyProtection="1">
      <alignment horizontal="center"/>
      <protection locked="0"/>
    </xf>
    <xf numFmtId="49" fontId="11" fillId="2" borderId="14" xfId="8" applyNumberFormat="1" applyFont="1" applyFill="1" applyBorder="1" applyAlignment="1" applyProtection="1">
      <alignment horizontal="center"/>
      <protection locked="0"/>
    </xf>
    <xf numFmtId="9" fontId="11" fillId="2" borderId="14" xfId="8" applyNumberFormat="1" applyFont="1" applyFill="1" applyBorder="1" applyAlignment="1" applyProtection="1">
      <alignment horizontal="center"/>
      <protection locked="0"/>
    </xf>
    <xf numFmtId="3" fontId="11" fillId="2" borderId="29" xfId="8" applyNumberFormat="1" applyFont="1" applyFill="1" applyBorder="1" applyAlignment="1" applyProtection="1">
      <alignment horizontal="center"/>
      <protection locked="0"/>
    </xf>
    <xf numFmtId="0" fontId="11" fillId="0" borderId="14" xfId="8" applyFont="1" applyFill="1" applyBorder="1" applyAlignment="1" applyProtection="1">
      <alignment horizontal="center" wrapText="1"/>
    </xf>
    <xf numFmtId="3" fontId="11" fillId="0" borderId="14" xfId="8" applyNumberFormat="1" applyFont="1" applyFill="1" applyBorder="1" applyAlignment="1" applyProtection="1">
      <alignment horizontal="center" wrapText="1"/>
    </xf>
    <xf numFmtId="3" fontId="11" fillId="0" borderId="14" xfId="1" applyNumberFormat="1" applyFont="1" applyFill="1" applyBorder="1" applyAlignment="1" applyProtection="1">
      <alignment horizontal="center" wrapText="1"/>
    </xf>
    <xf numFmtId="0" fontId="1" fillId="8" borderId="125" xfId="12" applyFill="1" applyBorder="1" applyProtection="1">
      <protection locked="0"/>
    </xf>
    <xf numFmtId="0" fontId="11" fillId="9" borderId="0" xfId="8" applyFont="1" applyFill="1" applyBorder="1" applyProtection="1">
      <protection locked="0"/>
    </xf>
    <xf numFmtId="0" fontId="1" fillId="9" borderId="0" xfId="12" applyFill="1" applyBorder="1" applyProtection="1">
      <protection locked="0"/>
    </xf>
    <xf numFmtId="0" fontId="9" fillId="0" borderId="4" xfId="8" applyFont="1" applyBorder="1" applyAlignment="1" applyProtection="1">
      <alignment horizontal="center"/>
    </xf>
    <xf numFmtId="0" fontId="11" fillId="0" borderId="1" xfId="8" applyFont="1" applyFill="1" applyBorder="1" applyProtection="1">
      <protection locked="0"/>
    </xf>
    <xf numFmtId="0" fontId="9" fillId="0" borderId="1" xfId="8" applyFont="1" applyBorder="1" applyProtection="1"/>
    <xf numFmtId="0" fontId="9" fillId="0" borderId="1" xfId="8" applyFont="1" applyBorder="1" applyAlignment="1" applyProtection="1">
      <alignment horizontal="right"/>
    </xf>
    <xf numFmtId="10" fontId="11" fillId="2" borderId="1" xfId="8" applyNumberFormat="1" applyFont="1" applyFill="1" applyBorder="1" applyProtection="1">
      <protection locked="0"/>
    </xf>
    <xf numFmtId="0" fontId="11" fillId="2" borderId="60" xfId="8" applyFont="1" applyFill="1" applyBorder="1" applyAlignment="1" applyProtection="1">
      <alignment horizontal="center"/>
      <protection locked="0"/>
    </xf>
    <xf numFmtId="0" fontId="11" fillId="0" borderId="0" xfId="8" applyFont="1" applyFill="1" applyBorder="1" applyAlignment="1" applyProtection="1">
      <alignment horizontal="center"/>
      <protection locked="0"/>
    </xf>
    <xf numFmtId="0" fontId="1" fillId="8" borderId="1" xfId="12" applyFill="1" applyBorder="1" applyAlignment="1">
      <alignment wrapText="1"/>
    </xf>
    <xf numFmtId="0" fontId="1" fillId="8" borderId="61" xfId="8" applyFont="1" applyFill="1" applyBorder="1" applyAlignment="1" applyProtection="1">
      <alignment horizontal="right" wrapText="1"/>
    </xf>
    <xf numFmtId="3" fontId="11" fillId="2" borderId="61" xfId="8" applyNumberFormat="1" applyFont="1" applyFill="1" applyBorder="1" applyAlignment="1" applyProtection="1">
      <alignment horizontal="center"/>
      <protection locked="0"/>
    </xf>
    <xf numFmtId="0" fontId="11" fillId="8" borderId="66" xfId="8" applyFont="1" applyFill="1" applyBorder="1" applyProtection="1"/>
    <xf numFmtId="0" fontId="11" fillId="8" borderId="63" xfId="8" applyFont="1" applyFill="1" applyBorder="1" applyProtection="1"/>
    <xf numFmtId="0" fontId="9" fillId="0" borderId="0" xfId="8" applyFont="1" applyBorder="1" applyAlignment="1" applyProtection="1">
      <alignment horizontal="left"/>
    </xf>
    <xf numFmtId="0" fontId="1" fillId="0" borderId="0" xfId="14"/>
    <xf numFmtId="0" fontId="1" fillId="0" borderId="0" xfId="14" applyFill="1"/>
    <xf numFmtId="0" fontId="1" fillId="8" borderId="1" xfId="6" applyFont="1" applyFill="1" applyBorder="1" applyAlignment="1" applyProtection="1">
      <alignment vertical="top" wrapText="1"/>
      <protection locked="0"/>
    </xf>
    <xf numFmtId="0" fontId="1" fillId="8" borderId="1" xfId="6" applyFont="1" applyFill="1" applyBorder="1" applyAlignment="1" applyProtection="1">
      <alignment wrapText="1"/>
      <protection locked="0"/>
    </xf>
    <xf numFmtId="0" fontId="0" fillId="0" borderId="0" xfId="0" applyProtection="1">
      <protection locked="0"/>
    </xf>
    <xf numFmtId="49" fontId="54" fillId="0" borderId="126" xfId="6" applyNumberFormat="1" applyFont="1" applyFill="1" applyBorder="1" applyAlignment="1">
      <alignment wrapText="1"/>
    </xf>
    <xf numFmtId="0" fontId="42" fillId="0" borderId="103" xfId="6" applyFont="1" applyFill="1" applyBorder="1" applyAlignment="1">
      <alignment horizontal="left" vertical="top" wrapText="1" indent="4"/>
    </xf>
    <xf numFmtId="1" fontId="42" fillId="0" borderId="103" xfId="5" applyNumberFormat="1" applyFont="1" applyFill="1" applyBorder="1" applyAlignment="1">
      <alignment horizontal="right" vertical="top" wrapText="1"/>
    </xf>
    <xf numFmtId="1" fontId="42" fillId="0" borderId="104" xfId="5" applyNumberFormat="1" applyFont="1" applyFill="1" applyBorder="1" applyAlignment="1">
      <alignment horizontal="right" vertical="top" wrapText="1"/>
    </xf>
    <xf numFmtId="0" fontId="41" fillId="0" borderId="74" xfId="6" applyFont="1" applyFill="1" applyBorder="1" applyAlignment="1">
      <alignment vertical="top" wrapText="1"/>
    </xf>
    <xf numFmtId="0" fontId="41" fillId="0" borderId="74" xfId="6" applyFont="1" applyFill="1" applyBorder="1" applyAlignment="1">
      <alignment horizontal="right" vertical="top" wrapText="1"/>
    </xf>
    <xf numFmtId="0" fontId="41" fillId="0" borderId="76" xfId="6" applyFont="1" applyFill="1" applyBorder="1" applyAlignment="1">
      <alignment horizontal="right" vertical="top" wrapText="1"/>
    </xf>
    <xf numFmtId="0" fontId="42" fillId="0" borderId="106" xfId="6" applyFont="1" applyFill="1" applyBorder="1" applyAlignment="1">
      <alignment horizontal="left" vertical="top" wrapText="1" indent="4"/>
    </xf>
    <xf numFmtId="1" fontId="42" fillId="0" borderId="106" xfId="5" applyNumberFormat="1" applyFont="1" applyFill="1" applyBorder="1" applyAlignment="1">
      <alignment horizontal="right" vertical="top" wrapText="1"/>
    </xf>
    <xf numFmtId="1" fontId="42" fillId="0" borderId="127" xfId="5" applyNumberFormat="1" applyFont="1" applyFill="1" applyBorder="1" applyAlignment="1">
      <alignment horizontal="right" vertical="top" wrapText="1"/>
    </xf>
    <xf numFmtId="0" fontId="42" fillId="0" borderId="103" xfId="5" applyFont="1" applyFill="1" applyBorder="1" applyAlignment="1">
      <alignment horizontal="right" vertical="top" wrapText="1"/>
    </xf>
    <xf numFmtId="0" fontId="42" fillId="0" borderId="104" xfId="5" applyFont="1" applyFill="1" applyBorder="1" applyAlignment="1">
      <alignment horizontal="right" vertical="top" wrapText="1"/>
    </xf>
    <xf numFmtId="0" fontId="41" fillId="0" borderId="74" xfId="6" applyFont="1" applyFill="1" applyBorder="1" applyAlignment="1">
      <alignment horizontal="left" vertical="top" wrapText="1"/>
    </xf>
    <xf numFmtId="0" fontId="42" fillId="0" borderId="106" xfId="5" applyFont="1" applyFill="1" applyBorder="1" applyAlignment="1">
      <alignment horizontal="right" vertical="top" wrapText="1"/>
    </xf>
    <xf numFmtId="0" fontId="42" fillId="0" borderId="127" xfId="5" applyFont="1" applyFill="1" applyBorder="1" applyAlignment="1">
      <alignment horizontal="right" vertical="top" wrapText="1"/>
    </xf>
    <xf numFmtId="0" fontId="42" fillId="0" borderId="74" xfId="5" applyFont="1" applyFill="1" applyBorder="1" applyAlignment="1">
      <alignment horizontal="right" vertical="top" wrapText="1"/>
    </xf>
    <xf numFmtId="0" fontId="42" fillId="0" borderId="76" xfId="5" applyFont="1" applyFill="1" applyBorder="1" applyAlignment="1">
      <alignment horizontal="right" vertical="top" wrapText="1"/>
    </xf>
    <xf numFmtId="0" fontId="41" fillId="0" borderId="128" xfId="6" applyFont="1" applyFill="1" applyBorder="1" applyAlignment="1">
      <alignment vertical="top" wrapText="1"/>
    </xf>
    <xf numFmtId="0" fontId="41" fillId="0" borderId="128" xfId="6" applyFont="1" applyFill="1" applyBorder="1" applyAlignment="1">
      <alignment horizontal="right" vertical="top" wrapText="1"/>
    </xf>
    <xf numFmtId="0" fontId="41" fillId="0" borderId="74" xfId="5" applyFont="1" applyFill="1" applyBorder="1" applyAlignment="1">
      <alignment horizontal="right" vertical="top" wrapText="1"/>
    </xf>
    <xf numFmtId="0" fontId="41" fillId="0" borderId="76" xfId="5" applyFont="1" applyFill="1" applyBorder="1" applyAlignment="1">
      <alignment horizontal="right" vertical="top" wrapText="1"/>
    </xf>
    <xf numFmtId="2" fontId="41" fillId="0" borderId="128" xfId="6" applyNumberFormat="1" applyFont="1" applyFill="1" applyBorder="1" applyAlignment="1">
      <alignment horizontal="right" vertical="top" wrapText="1"/>
    </xf>
    <xf numFmtId="2" fontId="41" fillId="0" borderId="76" xfId="6" applyNumberFormat="1" applyFont="1" applyFill="1" applyBorder="1" applyAlignment="1">
      <alignment horizontal="right" vertical="top" wrapText="1"/>
    </xf>
    <xf numFmtId="2" fontId="41" fillId="0" borderId="33" xfId="6" applyNumberFormat="1" applyFont="1" applyFill="1" applyBorder="1" applyAlignment="1">
      <alignment horizontal="right" vertical="top" wrapText="1"/>
    </xf>
    <xf numFmtId="9" fontId="41" fillId="0" borderId="0" xfId="9" applyFont="1" applyFill="1" applyBorder="1"/>
    <xf numFmtId="37" fontId="1" fillId="2" borderId="1" xfId="0" applyNumberFormat="1" applyFont="1" applyFill="1" applyBorder="1" applyProtection="1">
      <protection locked="0"/>
    </xf>
    <xf numFmtId="0" fontId="1" fillId="0" borderId="0" xfId="0" applyFont="1" applyAlignment="1">
      <alignment wrapText="1"/>
    </xf>
    <xf numFmtId="0" fontId="2" fillId="0" borderId="0" xfId="14" applyFont="1" applyFill="1" applyAlignment="1" applyProtection="1">
      <alignment horizontal="left"/>
    </xf>
    <xf numFmtId="0" fontId="2" fillId="0" borderId="0" xfId="14" applyFont="1" applyAlignment="1" applyProtection="1">
      <alignment horizontal="left"/>
    </xf>
    <xf numFmtId="0" fontId="1" fillId="0" borderId="0" xfId="14" applyProtection="1"/>
    <xf numFmtId="0" fontId="1" fillId="0" borderId="0" xfId="14" applyBorder="1" applyAlignment="1" applyProtection="1">
      <alignment horizontal="center"/>
    </xf>
    <xf numFmtId="0" fontId="1" fillId="0" borderId="0" xfId="14" applyBorder="1" applyProtection="1"/>
    <xf numFmtId="0" fontId="12" fillId="0" borderId="129" xfId="14" applyFont="1" applyBorder="1" applyAlignment="1" applyProtection="1">
      <alignment horizontal="right"/>
    </xf>
    <xf numFmtId="0" fontId="3" fillId="0" borderId="80" xfId="14" applyFont="1" applyBorder="1" applyAlignment="1" applyProtection="1">
      <alignment horizontal="left" wrapText="1"/>
    </xf>
    <xf numFmtId="0" fontId="1" fillId="0" borderId="80" xfId="14" applyBorder="1" applyProtection="1"/>
    <xf numFmtId="0" fontId="12" fillId="0" borderId="40" xfId="14" applyFont="1" applyBorder="1" applyAlignment="1" applyProtection="1">
      <alignment horizontal="center"/>
    </xf>
    <xf numFmtId="0" fontId="50" fillId="13" borderId="39" xfId="14" applyFont="1" applyFill="1" applyBorder="1" applyAlignment="1" applyProtection="1">
      <alignment horizontal="center" wrapText="1"/>
    </xf>
    <xf numFmtId="0" fontId="50" fillId="14" borderId="71" xfId="14" applyFont="1" applyFill="1" applyBorder="1" applyAlignment="1" applyProtection="1">
      <alignment horizontal="center" wrapText="1"/>
    </xf>
    <xf numFmtId="0" fontId="1" fillId="0" borderId="1" xfId="14" applyBorder="1" applyProtection="1"/>
    <xf numFmtId="0" fontId="12" fillId="0" borderId="23" xfId="14" applyFont="1" applyBorder="1" applyAlignment="1" applyProtection="1">
      <alignment horizontal="right"/>
    </xf>
    <xf numFmtId="3" fontId="3" fillId="2" borderId="1" xfId="14" applyNumberFormat="1" applyFont="1" applyFill="1" applyBorder="1" applyAlignment="1" applyProtection="1">
      <alignment horizontal="center" wrapText="1"/>
      <protection locked="0"/>
    </xf>
    <xf numFmtId="0" fontId="3" fillId="0" borderId="0" xfId="14" applyFont="1" applyBorder="1" applyAlignment="1" applyProtection="1">
      <alignment horizontal="center" wrapText="1"/>
    </xf>
    <xf numFmtId="0" fontId="3" fillId="2" borderId="1" xfId="14" applyFont="1" applyFill="1" applyBorder="1" applyAlignment="1" applyProtection="1">
      <alignment horizontal="center" wrapText="1"/>
      <protection locked="0"/>
    </xf>
    <xf numFmtId="0" fontId="12" fillId="0" borderId="49" xfId="14" applyFont="1" applyBorder="1" applyAlignment="1" applyProtection="1">
      <alignment horizontal="right"/>
    </xf>
    <xf numFmtId="0" fontId="3" fillId="0" borderId="50" xfId="14" applyFont="1" applyBorder="1" applyAlignment="1" applyProtection="1">
      <alignment horizontal="center" wrapText="1"/>
    </xf>
    <xf numFmtId="0" fontId="1" fillId="0" borderId="50" xfId="14" applyBorder="1" applyProtection="1"/>
    <xf numFmtId="0" fontId="3" fillId="0" borderId="0" xfId="14" applyFont="1" applyFill="1" applyBorder="1" applyAlignment="1" applyProtection="1">
      <alignment horizontal="center" wrapText="1"/>
    </xf>
    <xf numFmtId="0" fontId="3" fillId="0" borderId="56" xfId="14" applyFont="1" applyFill="1" applyBorder="1" applyAlignment="1" applyProtection="1">
      <alignment horizontal="center" wrapText="1"/>
    </xf>
    <xf numFmtId="0" fontId="51" fillId="16" borderId="1" xfId="14" applyFont="1" applyFill="1" applyBorder="1" applyAlignment="1" applyProtection="1">
      <alignment horizontal="center" wrapText="1"/>
    </xf>
    <xf numFmtId="0" fontId="51" fillId="14" borderId="73" xfId="14" applyFont="1" applyFill="1" applyBorder="1" applyAlignment="1" applyProtection="1">
      <alignment horizontal="center" wrapText="1"/>
    </xf>
    <xf numFmtId="0" fontId="51" fillId="13" borderId="73" xfId="14" applyFont="1" applyFill="1" applyBorder="1" applyAlignment="1" applyProtection="1"/>
    <xf numFmtId="0" fontId="51" fillId="13" borderId="56" xfId="14" applyFont="1" applyFill="1" applyBorder="1" applyAlignment="1" applyProtection="1"/>
    <xf numFmtId="0" fontId="3" fillId="4" borderId="71" xfId="14" applyFont="1" applyFill="1" applyBorder="1" applyAlignment="1" applyProtection="1">
      <alignment horizontal="center" wrapText="1"/>
    </xf>
    <xf numFmtId="0" fontId="3" fillId="4" borderId="40" xfId="14" applyFont="1" applyFill="1" applyBorder="1" applyAlignment="1" applyProtection="1">
      <alignment horizontal="center" wrapText="1"/>
    </xf>
    <xf numFmtId="0" fontId="3" fillId="4" borderId="28" xfId="14" applyFont="1" applyFill="1" applyBorder="1" applyAlignment="1" applyProtection="1">
      <alignment horizontal="center" wrapText="1"/>
    </xf>
    <xf numFmtId="0" fontId="3" fillId="4" borderId="5" xfId="14" applyFont="1" applyFill="1" applyBorder="1" applyAlignment="1" applyProtection="1">
      <alignment horizontal="center" wrapText="1"/>
    </xf>
    <xf numFmtId="0" fontId="8" fillId="0" borderId="3" xfId="14" applyFont="1" applyFill="1" applyBorder="1" applyAlignment="1" applyProtection="1">
      <alignment horizontal="left"/>
    </xf>
    <xf numFmtId="0" fontId="3" fillId="0" borderId="6" xfId="14" applyFont="1" applyFill="1" applyBorder="1" applyAlignment="1" applyProtection="1">
      <alignment horizontal="center" wrapText="1"/>
    </xf>
    <xf numFmtId="0" fontId="3" fillId="0" borderId="26" xfId="14" applyFont="1" applyFill="1" applyBorder="1" applyAlignment="1" applyProtection="1">
      <alignment horizontal="center" wrapText="1"/>
    </xf>
    <xf numFmtId="0" fontId="1" fillId="0" borderId="6" xfId="14" applyBorder="1" applyProtection="1"/>
    <xf numFmtId="42" fontId="1" fillId="0" borderId="1" xfId="14" applyNumberFormat="1" applyFont="1" applyFill="1" applyBorder="1" applyAlignment="1" applyProtection="1">
      <alignment horizontal="center" wrapText="1"/>
    </xf>
    <xf numFmtId="42" fontId="1" fillId="2" borderId="1" xfId="14" applyNumberFormat="1" applyFont="1" applyFill="1" applyBorder="1" applyAlignment="1" applyProtection="1">
      <alignment horizontal="center" wrapText="1"/>
      <protection locked="0"/>
    </xf>
    <xf numFmtId="3" fontId="1" fillId="2" borderId="1" xfId="14" applyNumberFormat="1" applyFont="1" applyFill="1" applyBorder="1" applyAlignment="1" applyProtection="1">
      <alignment horizontal="center" wrapText="1"/>
      <protection locked="0"/>
    </xf>
    <xf numFmtId="3" fontId="1" fillId="0" borderId="1" xfId="14" applyNumberFormat="1" applyFont="1" applyFill="1" applyBorder="1" applyAlignment="1" applyProtection="1">
      <alignment horizontal="right" wrapText="1"/>
    </xf>
    <xf numFmtId="3" fontId="1" fillId="17" borderId="1" xfId="14" applyNumberFormat="1" applyFont="1" applyFill="1" applyBorder="1" applyAlignment="1" applyProtection="1">
      <alignment horizontal="right" wrapText="1"/>
    </xf>
    <xf numFmtId="37" fontId="1" fillId="0" borderId="1" xfId="14" applyNumberFormat="1" applyFill="1" applyBorder="1" applyAlignment="1" applyProtection="1">
      <alignment horizontal="right"/>
    </xf>
    <xf numFmtId="42" fontId="1" fillId="2" borderId="1" xfId="14" applyNumberFormat="1" applyFill="1" applyBorder="1" applyProtection="1">
      <protection locked="0"/>
    </xf>
    <xf numFmtId="37" fontId="1" fillId="2" borderId="1" xfId="14" applyNumberFormat="1" applyFill="1" applyBorder="1" applyAlignment="1" applyProtection="1">
      <alignment horizontal="right"/>
      <protection locked="0"/>
    </xf>
    <xf numFmtId="37" fontId="1" fillId="17" borderId="1" xfId="14" applyNumberFormat="1" applyFill="1" applyBorder="1" applyAlignment="1" applyProtection="1">
      <alignment horizontal="right"/>
    </xf>
    <xf numFmtId="37" fontId="1" fillId="0" borderId="1" xfId="14" applyNumberFormat="1" applyFill="1" applyBorder="1" applyProtection="1"/>
    <xf numFmtId="37" fontId="1" fillId="2" borderId="1" xfId="14" applyNumberFormat="1" applyFill="1" applyBorder="1" applyProtection="1">
      <protection locked="0"/>
    </xf>
    <xf numFmtId="37" fontId="1" fillId="17" borderId="1" xfId="14" applyNumberFormat="1" applyFill="1" applyBorder="1" applyProtection="1"/>
    <xf numFmtId="0" fontId="1" fillId="2" borderId="1" xfId="14" applyFill="1" applyBorder="1" applyAlignment="1" applyProtection="1">
      <alignment wrapText="1"/>
      <protection locked="0"/>
    </xf>
    <xf numFmtId="0" fontId="3" fillId="0" borderId="94" xfId="14" applyFont="1" applyBorder="1" applyAlignment="1" applyProtection="1">
      <alignment horizontal="right"/>
    </xf>
    <xf numFmtId="42" fontId="3" fillId="0" borderId="1" xfId="14" applyNumberFormat="1" applyFont="1" applyBorder="1" applyProtection="1"/>
    <xf numFmtId="42" fontId="3" fillId="17" borderId="1" xfId="14" applyNumberFormat="1" applyFont="1" applyFill="1" applyBorder="1" applyProtection="1"/>
    <xf numFmtId="0" fontId="1" fillId="0" borderId="3" xfId="14" applyBorder="1" applyProtection="1"/>
    <xf numFmtId="42" fontId="1" fillId="0" borderId="6" xfId="14" applyNumberFormat="1" applyBorder="1" applyProtection="1"/>
    <xf numFmtId="42" fontId="1" fillId="0" borderId="0" xfId="14" applyNumberFormat="1" applyBorder="1" applyProtection="1"/>
    <xf numFmtId="42" fontId="1" fillId="0" borderId="26" xfId="14" applyNumberFormat="1" applyBorder="1" applyProtection="1"/>
    <xf numFmtId="42" fontId="1" fillId="0" borderId="0" xfId="14" applyNumberFormat="1" applyFill="1" applyBorder="1" applyProtection="1"/>
    <xf numFmtId="0" fontId="8" fillId="0" borderId="3" xfId="14" applyFont="1" applyBorder="1" applyProtection="1"/>
    <xf numFmtId="0" fontId="3" fillId="0" borderId="3" xfId="14" applyFont="1" applyBorder="1" applyProtection="1"/>
    <xf numFmtId="37" fontId="1" fillId="0" borderId="0" xfId="14" applyNumberFormat="1" applyFill="1" applyBorder="1" applyProtection="1"/>
    <xf numFmtId="37" fontId="1" fillId="0" borderId="6" xfId="14" applyNumberFormat="1" applyFill="1" applyBorder="1" applyProtection="1"/>
    <xf numFmtId="0" fontId="1" fillId="0" borderId="1" xfId="14" applyFont="1" applyBorder="1" applyProtection="1"/>
    <xf numFmtId="42" fontId="1" fillId="0" borderId="1" xfId="14" applyNumberFormat="1" applyBorder="1" applyProtection="1"/>
    <xf numFmtId="0" fontId="1" fillId="0" borderId="0" xfId="14" applyProtection="1">
      <protection locked="0"/>
    </xf>
    <xf numFmtId="0" fontId="3" fillId="0" borderId="3" xfId="14" applyFont="1" applyBorder="1" applyAlignment="1" applyProtection="1">
      <alignment horizontal="right"/>
    </xf>
    <xf numFmtId="42" fontId="3" fillId="0" borderId="6" xfId="14" applyNumberFormat="1" applyFont="1" applyBorder="1" applyProtection="1"/>
    <xf numFmtId="42" fontId="3" fillId="0" borderId="0" xfId="14" applyNumberFormat="1" applyFont="1" applyBorder="1" applyProtection="1"/>
    <xf numFmtId="42" fontId="3" fillId="0" borderId="26" xfId="14" applyNumberFormat="1" applyFont="1" applyBorder="1" applyProtection="1"/>
    <xf numFmtId="42" fontId="3" fillId="17" borderId="0" xfId="14" applyNumberFormat="1" applyFont="1" applyFill="1" applyBorder="1" applyProtection="1"/>
    <xf numFmtId="41" fontId="1" fillId="0" borderId="0" xfId="14" applyNumberFormat="1" applyBorder="1" applyProtection="1"/>
    <xf numFmtId="41" fontId="1" fillId="0" borderId="6" xfId="14" applyNumberFormat="1" applyBorder="1" applyProtection="1"/>
    <xf numFmtId="41" fontId="1" fillId="0" borderId="0" xfId="14" applyNumberFormat="1" applyFill="1" applyBorder="1" applyProtection="1"/>
    <xf numFmtId="41" fontId="1" fillId="0" borderId="6" xfId="14" applyNumberFormat="1" applyFill="1" applyBorder="1" applyProtection="1"/>
    <xf numFmtId="0" fontId="1" fillId="0" borderId="1" xfId="14" applyBorder="1" applyAlignment="1" applyProtection="1">
      <alignment wrapText="1"/>
    </xf>
    <xf numFmtId="41" fontId="1" fillId="2" borderId="1" xfId="14" applyNumberFormat="1" applyFill="1" applyBorder="1" applyProtection="1">
      <protection locked="0"/>
    </xf>
    <xf numFmtId="0" fontId="1" fillId="17" borderId="1" xfId="14" applyFill="1" applyBorder="1" applyProtection="1"/>
    <xf numFmtId="0" fontId="3" fillId="0" borderId="1" xfId="14" applyFont="1" applyBorder="1" applyAlignment="1" applyProtection="1">
      <alignment horizontal="right"/>
    </xf>
    <xf numFmtId="0" fontId="3" fillId="0" borderId="1" xfId="14" applyFont="1" applyFill="1" applyBorder="1" applyAlignment="1" applyProtection="1">
      <alignment horizontal="right"/>
    </xf>
    <xf numFmtId="42" fontId="3" fillId="0" borderId="1" xfId="14" applyNumberFormat="1" applyFont="1" applyFill="1" applyBorder="1" applyProtection="1"/>
    <xf numFmtId="42" fontId="59" fillId="0" borderId="3" xfId="14" applyNumberFormat="1" applyFont="1" applyFill="1" applyBorder="1" applyAlignment="1" applyProtection="1">
      <alignment horizontal="left"/>
    </xf>
    <xf numFmtId="0" fontId="1" fillId="0" borderId="0" xfId="14" applyFill="1" applyBorder="1" applyProtection="1"/>
    <xf numFmtId="0" fontId="1" fillId="0" borderId="6" xfId="14" applyFill="1" applyBorder="1" applyProtection="1"/>
    <xf numFmtId="0" fontId="1" fillId="0" borderId="94" xfId="14" applyBorder="1" applyProtection="1"/>
    <xf numFmtId="42" fontId="1" fillId="0" borderId="50" xfId="14" applyNumberFormat="1" applyFill="1" applyBorder="1" applyProtection="1"/>
    <xf numFmtId="42" fontId="1" fillId="0" borderId="50" xfId="14" applyNumberFormat="1" applyBorder="1" applyProtection="1"/>
    <xf numFmtId="0" fontId="1" fillId="0" borderId="51" xfId="14" applyBorder="1" applyProtection="1"/>
    <xf numFmtId="44" fontId="1" fillId="0" borderId="130" xfId="14" applyNumberFormat="1" applyBorder="1" applyProtection="1"/>
    <xf numFmtId="44" fontId="1" fillId="0" borderId="0" xfId="14" applyNumberFormat="1" applyBorder="1" applyProtection="1"/>
    <xf numFmtId="44" fontId="1" fillId="0" borderId="131" xfId="14" applyNumberFormat="1" applyBorder="1" applyProtection="1"/>
    <xf numFmtId="164" fontId="1" fillId="2" borderId="1" xfId="2" applyNumberFormat="1" applyFill="1" applyBorder="1" applyProtection="1">
      <protection locked="0"/>
    </xf>
    <xf numFmtId="164" fontId="1" fillId="2" borderId="1" xfId="2" applyNumberFormat="1" applyFont="1" applyFill="1" applyBorder="1" applyProtection="1">
      <protection locked="0"/>
    </xf>
    <xf numFmtId="42" fontId="3" fillId="0" borderId="0" xfId="14" applyNumberFormat="1" applyFont="1" applyFill="1" applyBorder="1" applyProtection="1"/>
    <xf numFmtId="42" fontId="3" fillId="0" borderId="6" xfId="14" applyNumberFormat="1" applyFont="1" applyFill="1" applyBorder="1" applyProtection="1"/>
    <xf numFmtId="0" fontId="1" fillId="0" borderId="26" xfId="14" applyBorder="1" applyProtection="1"/>
    <xf numFmtId="0" fontId="3" fillId="0" borderId="1" xfId="14" applyFont="1" applyBorder="1" applyAlignment="1" applyProtection="1">
      <alignment horizontal="left"/>
    </xf>
    <xf numFmtId="164" fontId="1" fillId="0" borderId="1" xfId="2" applyNumberFormat="1" applyFont="1" applyBorder="1" applyProtection="1"/>
    <xf numFmtId="164" fontId="1" fillId="0" borderId="1" xfId="2" applyNumberFormat="1" applyBorder="1" applyProtection="1"/>
    <xf numFmtId="164" fontId="3" fillId="2" borderId="1" xfId="2" applyNumberFormat="1" applyFont="1" applyFill="1" applyBorder="1" applyProtection="1">
      <protection locked="0"/>
    </xf>
    <xf numFmtId="0" fontId="3" fillId="0" borderId="3" xfId="14" applyFont="1" applyBorder="1" applyAlignment="1" applyProtection="1">
      <alignment horizontal="left"/>
    </xf>
    <xf numFmtId="164" fontId="1" fillId="0" borderId="6" xfId="2" applyNumberFormat="1" applyFont="1" applyBorder="1" applyProtection="1"/>
    <xf numFmtId="164" fontId="1" fillId="0" borderId="0" xfId="2" applyNumberFormat="1" applyFont="1" applyBorder="1" applyProtection="1"/>
    <xf numFmtId="164" fontId="1" fillId="0" borderId="26" xfId="2" applyNumberFormat="1" applyFont="1" applyBorder="1" applyProtection="1"/>
    <xf numFmtId="164" fontId="3" fillId="0" borderId="0" xfId="2" applyNumberFormat="1" applyFont="1" applyFill="1" applyBorder="1" applyProtection="1"/>
    <xf numFmtId="164" fontId="1" fillId="0" borderId="1" xfId="2" applyNumberFormat="1" applyFont="1" applyFill="1" applyBorder="1" applyProtection="1"/>
    <xf numFmtId="1" fontId="1" fillId="17" borderId="1" xfId="1" applyNumberFormat="1" applyFill="1" applyBorder="1" applyProtection="1"/>
    <xf numFmtId="44" fontId="1" fillId="2" borderId="1" xfId="2" applyFont="1" applyFill="1" applyBorder="1" applyProtection="1">
      <protection locked="0"/>
    </xf>
    <xf numFmtId="0" fontId="3" fillId="0" borderId="1" xfId="14" applyFont="1" applyBorder="1" applyAlignment="1" applyProtection="1">
      <alignment horizontal="right" wrapText="1"/>
    </xf>
    <xf numFmtId="164" fontId="3" fillId="0" borderId="1" xfId="2" applyNumberFormat="1" applyFont="1" applyBorder="1" applyProtection="1"/>
    <xf numFmtId="164" fontId="3" fillId="17" borderId="1" xfId="14" applyNumberFormat="1" applyFont="1" applyFill="1" applyBorder="1" applyProtection="1"/>
    <xf numFmtId="164" fontId="3" fillId="0" borderId="1" xfId="14" applyNumberFormat="1" applyFont="1" applyFill="1" applyBorder="1" applyProtection="1"/>
    <xf numFmtId="164" fontId="3" fillId="5" borderId="1" xfId="14" applyNumberFormat="1" applyFont="1" applyFill="1" applyBorder="1" applyProtection="1"/>
    <xf numFmtId="0" fontId="3" fillId="0" borderId="3" xfId="14" applyFont="1" applyBorder="1" applyAlignment="1" applyProtection="1">
      <alignment horizontal="right" wrapText="1"/>
    </xf>
    <xf numFmtId="164" fontId="3" fillId="0" borderId="6" xfId="2" applyNumberFormat="1" applyFont="1" applyBorder="1" applyProtection="1"/>
    <xf numFmtId="164" fontId="3" fillId="0" borderId="0" xfId="2" applyNumberFormat="1" applyFont="1" applyBorder="1" applyProtection="1"/>
    <xf numFmtId="164" fontId="3" fillId="0" borderId="26" xfId="2" applyNumberFormat="1" applyFont="1" applyBorder="1" applyProtection="1"/>
    <xf numFmtId="164" fontId="3" fillId="0" borderId="0" xfId="14" applyNumberFormat="1" applyFont="1" applyBorder="1" applyProtection="1"/>
    <xf numFmtId="42" fontId="3" fillId="5" borderId="1" xfId="14" applyNumberFormat="1" applyFont="1" applyFill="1" applyBorder="1" applyProtection="1"/>
    <xf numFmtId="43" fontId="3" fillId="17" borderId="1" xfId="1" applyFont="1" applyFill="1" applyBorder="1" applyProtection="1"/>
    <xf numFmtId="0" fontId="1" fillId="0" borderId="3" xfId="14" applyFont="1" applyFill="1" applyBorder="1" applyAlignment="1" applyProtection="1">
      <alignment horizontal="left"/>
    </xf>
    <xf numFmtId="42" fontId="3" fillId="0" borderId="26" xfId="14" applyNumberFormat="1" applyFont="1" applyFill="1" applyBorder="1" applyProtection="1"/>
    <xf numFmtId="0" fontId="1" fillId="0" borderId="23" xfId="14" applyBorder="1" applyAlignment="1" applyProtection="1">
      <alignment horizontal="left"/>
    </xf>
    <xf numFmtId="0" fontId="1" fillId="0" borderId="0" xfId="14" applyBorder="1" applyAlignment="1" applyProtection="1">
      <alignment horizontal="left"/>
    </xf>
    <xf numFmtId="0" fontId="8" fillId="0" borderId="23" xfId="14" applyFont="1" applyBorder="1" applyProtection="1"/>
    <xf numFmtId="164" fontId="1" fillId="0" borderId="0" xfId="14" applyNumberFormat="1" applyBorder="1" applyProtection="1"/>
    <xf numFmtId="0" fontId="1" fillId="4" borderId="1" xfId="14" applyFont="1" applyFill="1" applyBorder="1" applyAlignment="1" applyProtection="1">
      <alignment horizontal="right"/>
    </xf>
    <xf numFmtId="42" fontId="1" fillId="4" borderId="1" xfId="14" applyNumberFormat="1" applyFont="1" applyFill="1" applyBorder="1" applyProtection="1"/>
    <xf numFmtId="0" fontId="1" fillId="4" borderId="1" xfId="14" applyFont="1" applyFill="1" applyBorder="1" applyAlignment="1" applyProtection="1">
      <alignment horizontal="right" wrapText="1"/>
    </xf>
    <xf numFmtId="0" fontId="8" fillId="4" borderId="1" xfId="14" applyFont="1" applyFill="1" applyBorder="1" applyAlignment="1" applyProtection="1">
      <alignment horizontal="right"/>
    </xf>
    <xf numFmtId="42" fontId="8" fillId="4" borderId="1" xfId="14" applyNumberFormat="1" applyFont="1" applyFill="1" applyBorder="1" applyProtection="1"/>
    <xf numFmtId="0" fontId="19" fillId="4" borderId="1" xfId="14" applyFont="1" applyFill="1" applyBorder="1" applyAlignment="1" applyProtection="1">
      <alignment horizontal="right"/>
    </xf>
    <xf numFmtId="0" fontId="19" fillId="4" borderId="1" xfId="14" applyNumberFormat="1" applyFont="1" applyFill="1" applyBorder="1" applyProtection="1"/>
    <xf numFmtId="0" fontId="1" fillId="0" borderId="0" xfId="14" applyAlignment="1" applyProtection="1">
      <alignment wrapText="1"/>
    </xf>
    <xf numFmtId="42" fontId="1" fillId="0" borderId="0" xfId="14" applyNumberFormat="1" applyAlignment="1" applyProtection="1">
      <alignment wrapText="1"/>
    </xf>
    <xf numFmtId="0" fontId="60" fillId="0" borderId="0" xfId="14" applyFont="1" applyFill="1" applyProtection="1"/>
    <xf numFmtId="0" fontId="1" fillId="0" borderId="0" xfId="14" applyFill="1" applyProtection="1"/>
    <xf numFmtId="0" fontId="15" fillId="0" borderId="0" xfId="14" applyFont="1" applyFill="1" applyProtection="1"/>
    <xf numFmtId="0" fontId="6" fillId="0" borderId="0" xfId="8" applyFont="1" applyBorder="1" applyAlignment="1" applyProtection="1">
      <alignment horizontal="center"/>
    </xf>
    <xf numFmtId="0" fontId="6" fillId="0" borderId="0" xfId="8" applyFont="1" applyBorder="1" applyAlignment="1" applyProtection="1">
      <alignment horizontal="left"/>
    </xf>
    <xf numFmtId="0" fontId="6" fillId="0" borderId="0" xfId="8" applyFont="1" applyFill="1" applyBorder="1" applyAlignment="1" applyProtection="1">
      <alignment horizontal="center"/>
    </xf>
    <xf numFmtId="0" fontId="56" fillId="0" borderId="0" xfId="8" applyFont="1" applyBorder="1" applyAlignment="1" applyProtection="1">
      <alignment horizontal="left"/>
    </xf>
    <xf numFmtId="0" fontId="11" fillId="0" borderId="0" xfId="8" applyFont="1" applyBorder="1" applyProtection="1">
      <protection locked="0"/>
    </xf>
    <xf numFmtId="0" fontId="9" fillId="0" borderId="132" xfId="8" applyFont="1" applyBorder="1" applyAlignment="1" applyProtection="1">
      <alignment horizontal="center" wrapText="1"/>
    </xf>
    <xf numFmtId="0" fontId="9" fillId="0" borderId="133" xfId="8" applyFont="1" applyBorder="1" applyAlignment="1" applyProtection="1">
      <alignment horizontal="center" wrapText="1"/>
    </xf>
    <xf numFmtId="0" fontId="9" fillId="0" borderId="0" xfId="8" applyFont="1" applyFill="1" applyBorder="1" applyAlignment="1" applyProtection="1">
      <alignment horizontal="center" wrapText="1"/>
    </xf>
    <xf numFmtId="0" fontId="11" fillId="2" borderId="3" xfId="8" applyFont="1" applyFill="1" applyBorder="1" applyProtection="1">
      <protection locked="0"/>
    </xf>
    <xf numFmtId="3" fontId="11" fillId="2" borderId="3" xfId="8" applyNumberFormat="1" applyFont="1" applyFill="1" applyBorder="1" applyProtection="1">
      <protection locked="0"/>
    </xf>
    <xf numFmtId="42" fontId="11" fillId="2" borderId="23" xfId="8" applyNumberFormat="1" applyFont="1" applyFill="1" applyBorder="1" applyAlignment="1" applyProtection="1">
      <alignment horizontal="center"/>
      <protection locked="0"/>
    </xf>
    <xf numFmtId="42" fontId="11" fillId="0" borderId="96" xfId="8" applyNumberFormat="1" applyFont="1" applyFill="1" applyBorder="1" applyAlignment="1" applyProtection="1">
      <alignment horizontal="center"/>
    </xf>
    <xf numFmtId="0" fontId="11" fillId="0" borderId="0" xfId="8" applyFont="1" applyFill="1" applyBorder="1" applyAlignment="1" applyProtection="1">
      <alignment horizontal="center"/>
    </xf>
    <xf numFmtId="0" fontId="11" fillId="2" borderId="134" xfId="8" applyFont="1" applyFill="1" applyBorder="1" applyAlignment="1" applyProtection="1">
      <alignment horizontal="left" wrapText="1"/>
      <protection locked="0"/>
    </xf>
    <xf numFmtId="3" fontId="11" fillId="2" borderId="13" xfId="8" applyNumberFormat="1" applyFont="1" applyFill="1" applyBorder="1" applyProtection="1">
      <protection locked="0"/>
    </xf>
    <xf numFmtId="0" fontId="11" fillId="2" borderId="13" xfId="8" applyFont="1" applyFill="1" applyBorder="1" applyAlignment="1" applyProtection="1">
      <alignment horizontal="center"/>
      <protection locked="0"/>
    </xf>
    <xf numFmtId="42" fontId="11" fillId="2" borderId="13" xfId="8" applyNumberFormat="1" applyFont="1" applyFill="1" applyBorder="1" applyAlignment="1" applyProtection="1">
      <alignment horizontal="center"/>
      <protection locked="0"/>
    </xf>
    <xf numFmtId="42" fontId="11" fillId="0" borderId="97" xfId="8" applyNumberFormat="1" applyFont="1" applyFill="1" applyBorder="1" applyAlignment="1" applyProtection="1">
      <alignment horizontal="center"/>
    </xf>
    <xf numFmtId="3" fontId="11" fillId="2" borderId="4" xfId="8" applyNumberFormat="1" applyFont="1" applyFill="1" applyBorder="1" applyProtection="1">
      <protection locked="0"/>
    </xf>
    <xf numFmtId="0" fontId="11" fillId="2" borderId="31" xfId="8" applyFont="1" applyFill="1" applyBorder="1" applyAlignment="1" applyProtection="1">
      <alignment horizontal="left" wrapText="1"/>
      <protection locked="0"/>
    </xf>
    <xf numFmtId="0" fontId="11" fillId="2" borderId="4" xfId="8" applyFont="1" applyFill="1" applyBorder="1" applyProtection="1">
      <protection locked="0"/>
    </xf>
    <xf numFmtId="3" fontId="11" fillId="2" borderId="46" xfId="8" applyNumberFormat="1" applyFont="1" applyFill="1" applyBorder="1" applyProtection="1">
      <protection locked="0"/>
    </xf>
    <xf numFmtId="0" fontId="9" fillId="2" borderId="4" xfId="8" applyFont="1" applyFill="1" applyBorder="1" applyAlignment="1" applyProtection="1">
      <alignment horizontal="right"/>
      <protection locked="0"/>
    </xf>
    <xf numFmtId="0" fontId="11" fillId="2" borderId="16" xfId="8" applyFont="1" applyFill="1" applyBorder="1" applyAlignment="1" applyProtection="1">
      <alignment horizontal="left" wrapText="1"/>
      <protection locked="0"/>
    </xf>
    <xf numFmtId="0" fontId="11" fillId="2" borderId="17" xfId="8" applyFont="1" applyFill="1" applyBorder="1" applyAlignment="1" applyProtection="1">
      <alignment horizontal="left" wrapText="1"/>
      <protection locked="0"/>
    </xf>
    <xf numFmtId="0" fontId="11" fillId="2" borderId="29" xfId="8" applyFont="1" applyFill="1" applyBorder="1" applyAlignment="1" applyProtection="1">
      <alignment horizontal="center"/>
      <protection locked="0"/>
    </xf>
    <xf numFmtId="42" fontId="11" fillId="2" borderId="29" xfId="8" applyNumberFormat="1" applyFont="1" applyFill="1" applyBorder="1" applyAlignment="1" applyProtection="1">
      <alignment horizontal="center"/>
      <protection locked="0"/>
    </xf>
    <xf numFmtId="42" fontId="11" fillId="0" borderId="54" xfId="8" applyNumberFormat="1" applyFont="1" applyFill="1" applyBorder="1" applyAlignment="1" applyProtection="1">
      <alignment horizontal="center"/>
    </xf>
    <xf numFmtId="0" fontId="11" fillId="0" borderId="135" xfId="8" applyFont="1" applyBorder="1" applyAlignment="1" applyProtection="1">
      <alignment horizontal="left"/>
    </xf>
    <xf numFmtId="0" fontId="11" fillId="0" borderId="22" xfId="8" applyFont="1" applyBorder="1" applyAlignment="1" applyProtection="1">
      <alignment horizontal="left"/>
    </xf>
    <xf numFmtId="166" fontId="6" fillId="0" borderId="21" xfId="8" applyNumberFormat="1" applyFont="1" applyBorder="1" applyAlignment="1" applyProtection="1">
      <alignment horizontal="right"/>
    </xf>
    <xf numFmtId="0" fontId="6" fillId="0" borderId="24" xfId="8" applyFont="1" applyBorder="1" applyProtection="1"/>
    <xf numFmtId="44" fontId="6" fillId="0" borderId="21" xfId="8" applyNumberFormat="1" applyFont="1" applyFill="1" applyBorder="1" applyAlignment="1" applyProtection="1">
      <alignment horizontal="right"/>
    </xf>
    <xf numFmtId="42" fontId="6" fillId="0" borderId="57" xfId="8" applyNumberFormat="1" applyFont="1" applyFill="1" applyBorder="1" applyAlignment="1" applyProtection="1">
      <alignment horizontal="center"/>
    </xf>
    <xf numFmtId="0" fontId="9" fillId="0" borderId="136" xfId="8" applyFont="1" applyBorder="1" applyAlignment="1" applyProtection="1">
      <alignment horizontal="center" wrapText="1"/>
    </xf>
    <xf numFmtId="0" fontId="11" fillId="3" borderId="89" xfId="8" applyFont="1" applyFill="1" applyBorder="1" applyProtection="1"/>
    <xf numFmtId="0" fontId="9" fillId="0" borderId="120" xfId="8" applyFont="1" applyBorder="1" applyAlignment="1" applyProtection="1">
      <alignment horizontal="center"/>
    </xf>
    <xf numFmtId="0" fontId="9" fillId="3" borderId="90" xfId="8" applyFont="1" applyFill="1" applyBorder="1" applyAlignment="1" applyProtection="1">
      <alignment horizontal="center"/>
    </xf>
    <xf numFmtId="0" fontId="9" fillId="3" borderId="92" xfId="8" applyFont="1" applyFill="1" applyBorder="1" applyAlignment="1" applyProtection="1">
      <alignment horizontal="center"/>
    </xf>
    <xf numFmtId="0" fontId="9" fillId="0" borderId="137" xfId="8" applyFont="1" applyBorder="1" applyAlignment="1" applyProtection="1">
      <alignment horizontal="center" wrapText="1"/>
    </xf>
    <xf numFmtId="3" fontId="11" fillId="2" borderId="2" xfId="8" applyNumberFormat="1" applyFont="1" applyFill="1" applyBorder="1" applyProtection="1">
      <protection locked="0"/>
    </xf>
    <xf numFmtId="42" fontId="11" fillId="2" borderId="2" xfId="8" applyNumberFormat="1" applyFont="1" applyFill="1" applyBorder="1" applyProtection="1">
      <protection locked="0"/>
    </xf>
    <xf numFmtId="42" fontId="11" fillId="0" borderId="138" xfId="8" applyNumberFormat="1" applyFont="1" applyFill="1" applyBorder="1" applyProtection="1"/>
    <xf numFmtId="0" fontId="11" fillId="2" borderId="99" xfId="8" applyFont="1" applyFill="1" applyBorder="1" applyAlignment="1" applyProtection="1">
      <alignment horizontal="left"/>
      <protection locked="0"/>
    </xf>
    <xf numFmtId="0" fontId="11" fillId="2" borderId="39" xfId="8" applyFont="1" applyFill="1" applyBorder="1" applyProtection="1">
      <protection locked="0"/>
    </xf>
    <xf numFmtId="42" fontId="11" fillId="2" borderId="39" xfId="8" applyNumberFormat="1" applyFont="1" applyFill="1" applyBorder="1" applyProtection="1">
      <protection locked="0"/>
    </xf>
    <xf numFmtId="42" fontId="11" fillId="0" borderId="28" xfId="8" applyNumberFormat="1" applyFont="1" applyFill="1" applyBorder="1" applyProtection="1"/>
    <xf numFmtId="42" fontId="11" fillId="2" borderId="1" xfId="8" applyNumberFormat="1" applyFont="1" applyFill="1" applyBorder="1" applyProtection="1">
      <protection locked="0"/>
    </xf>
    <xf numFmtId="42" fontId="11" fillId="0" borderId="77" xfId="8" applyNumberFormat="1" applyFont="1" applyFill="1" applyBorder="1" applyProtection="1"/>
    <xf numFmtId="0" fontId="11" fillId="3" borderId="94" xfId="8" applyFont="1" applyFill="1" applyBorder="1" applyProtection="1"/>
    <xf numFmtId="42" fontId="11" fillId="2" borderId="14" xfId="8" applyNumberFormat="1" applyFont="1" applyFill="1" applyBorder="1" applyProtection="1">
      <protection locked="0"/>
    </xf>
    <xf numFmtId="42" fontId="11" fillId="0" borderId="139" xfId="8" applyNumberFormat="1" applyFont="1" applyFill="1" applyBorder="1" applyProtection="1"/>
    <xf numFmtId="0" fontId="11" fillId="0" borderId="18" xfId="8" applyFont="1" applyBorder="1" applyAlignment="1" applyProtection="1">
      <alignment horizontal="left"/>
    </xf>
    <xf numFmtId="0" fontId="6" fillId="0" borderId="140" xfId="8" applyFont="1" applyFill="1" applyBorder="1" applyProtection="1"/>
    <xf numFmtId="0" fontId="6" fillId="0" borderId="24" xfId="8" applyFont="1" applyFill="1" applyBorder="1" applyProtection="1"/>
    <xf numFmtId="42" fontId="6" fillId="0" borderId="19" xfId="8" applyNumberFormat="1" applyFont="1" applyBorder="1" applyAlignment="1" applyProtection="1">
      <alignment horizontal="right"/>
    </xf>
    <xf numFmtId="42" fontId="6" fillId="0" borderId="57" xfId="8" applyNumberFormat="1" applyFont="1" applyBorder="1" applyProtection="1"/>
    <xf numFmtId="0" fontId="6" fillId="0" borderId="0" xfId="8" applyFont="1" applyFill="1" applyBorder="1" applyProtection="1"/>
    <xf numFmtId="42" fontId="6" fillId="0" borderId="0" xfId="8" applyNumberFormat="1" applyFont="1" applyBorder="1" applyAlignment="1" applyProtection="1">
      <alignment horizontal="right"/>
    </xf>
    <xf numFmtId="42" fontId="6" fillId="0" borderId="0" xfId="8" applyNumberFormat="1" applyFont="1" applyBorder="1" applyProtection="1"/>
    <xf numFmtId="0" fontId="62" fillId="0" borderId="0" xfId="8" applyFont="1" applyBorder="1" applyAlignment="1" applyProtection="1">
      <alignment horizontal="left" wrapText="1"/>
    </xf>
    <xf numFmtId="0" fontId="11" fillId="0" borderId="141" xfId="8" applyFont="1" applyBorder="1" applyAlignment="1" applyProtection="1">
      <alignment horizontal="left"/>
    </xf>
    <xf numFmtId="0" fontId="11" fillId="0" borderId="111" xfId="8" applyFont="1" applyBorder="1" applyProtection="1"/>
    <xf numFmtId="0" fontId="6" fillId="0" borderId="110" xfId="8" applyFont="1" applyBorder="1" applyAlignment="1" applyProtection="1">
      <alignment horizontal="right"/>
    </xf>
    <xf numFmtId="0" fontId="6" fillId="0" borderId="110" xfId="8" applyFont="1" applyBorder="1" applyProtection="1"/>
    <xf numFmtId="0" fontId="11" fillId="0" borderId="16" xfId="8" applyFont="1" applyBorder="1" applyAlignment="1" applyProtection="1">
      <alignment horizontal="left"/>
    </xf>
    <xf numFmtId="0" fontId="11" fillId="0" borderId="73" xfId="8" applyFont="1" applyBorder="1" applyProtection="1"/>
    <xf numFmtId="9" fontId="11" fillId="0" borderId="61" xfId="17" applyFont="1" applyBorder="1" applyProtection="1"/>
    <xf numFmtId="0" fontId="11" fillId="0" borderId="122" xfId="8" applyFont="1" applyBorder="1" applyAlignment="1" applyProtection="1">
      <alignment horizontal="left"/>
    </xf>
    <xf numFmtId="0" fontId="11" fillId="0" borderId="38" xfId="8" applyFont="1" applyBorder="1" applyProtection="1"/>
    <xf numFmtId="0" fontId="11" fillId="2" borderId="38" xfId="8" applyFont="1" applyFill="1" applyBorder="1" applyProtection="1">
      <protection locked="0"/>
    </xf>
    <xf numFmtId="0" fontId="11" fillId="0" borderId="100" xfId="8" applyFont="1" applyBorder="1" applyAlignment="1" applyProtection="1">
      <alignment horizontal="left"/>
    </xf>
    <xf numFmtId="0" fontId="11" fillId="0" borderId="101" xfId="8" applyFont="1" applyBorder="1" applyProtection="1"/>
    <xf numFmtId="9" fontId="11" fillId="0" borderId="63" xfId="17" applyFont="1" applyBorder="1" applyProtection="1"/>
    <xf numFmtId="0" fontId="9" fillId="0" borderId="0" xfId="8" applyFont="1" applyBorder="1" applyAlignment="1" applyProtection="1">
      <alignment horizontal="right"/>
    </xf>
    <xf numFmtId="0" fontId="26" fillId="0" borderId="0" xfId="8" applyFont="1" applyBorder="1" applyAlignment="1" applyProtection="1">
      <alignment horizontal="right"/>
    </xf>
    <xf numFmtId="42" fontId="26" fillId="0" borderId="0" xfId="8" applyNumberFormat="1" applyFont="1" applyBorder="1" applyProtection="1"/>
    <xf numFmtId="0" fontId="23" fillId="0" borderId="0" xfId="8" applyFont="1" applyBorder="1" applyAlignment="1" applyProtection="1">
      <alignment horizontal="left"/>
    </xf>
    <xf numFmtId="0" fontId="57" fillId="0" borderId="0" xfId="8" applyFont="1" applyBorder="1" applyProtection="1"/>
    <xf numFmtId="0" fontId="22" fillId="0" borderId="0" xfId="8" applyFont="1" applyBorder="1" applyAlignment="1" applyProtection="1">
      <alignment horizontal="right"/>
    </xf>
    <xf numFmtId="42" fontId="22" fillId="0" borderId="0" xfId="8" applyNumberFormat="1" applyFont="1" applyBorder="1" applyProtection="1"/>
    <xf numFmtId="0" fontId="9" fillId="0" borderId="12" xfId="8" applyFont="1" applyFill="1" applyBorder="1" applyAlignment="1" applyProtection="1">
      <alignment horizontal="center" wrapText="1"/>
    </xf>
    <xf numFmtId="0" fontId="11" fillId="2" borderId="121" xfId="8" applyFont="1" applyFill="1" applyBorder="1" applyAlignment="1" applyProtection="1">
      <alignment horizontal="left"/>
    </xf>
    <xf numFmtId="0" fontId="11" fillId="2" borderId="3" xfId="8" applyFont="1" applyFill="1" applyBorder="1" applyProtection="1"/>
    <xf numFmtId="0" fontId="11" fillId="2" borderId="3" xfId="8" applyFont="1" applyFill="1" applyBorder="1" applyAlignment="1" applyProtection="1">
      <alignment horizontal="center"/>
    </xf>
    <xf numFmtId="0" fontId="11" fillId="2" borderId="2" xfId="8" applyFont="1" applyFill="1" applyBorder="1" applyAlignment="1" applyProtection="1">
      <alignment horizontal="center" vertical="center"/>
    </xf>
    <xf numFmtId="0" fontId="11" fillId="2" borderId="23" xfId="8" applyFont="1" applyFill="1" applyBorder="1" applyAlignment="1" applyProtection="1">
      <alignment horizontal="center"/>
    </xf>
    <xf numFmtId="5" fontId="11" fillId="2" borderId="1" xfId="8" applyNumberFormat="1" applyFont="1" applyFill="1" applyBorder="1" applyAlignment="1" applyProtection="1">
      <alignment horizontal="center"/>
    </xf>
    <xf numFmtId="0" fontId="11" fillId="2" borderId="134" xfId="8" applyFont="1" applyFill="1" applyBorder="1" applyAlignment="1" applyProtection="1">
      <alignment horizontal="left" wrapText="1"/>
    </xf>
    <xf numFmtId="0" fontId="11" fillId="2" borderId="1" xfId="8" applyFont="1" applyFill="1" applyBorder="1" applyProtection="1"/>
    <xf numFmtId="0" fontId="11" fillId="2" borderId="13" xfId="8" applyFont="1" applyFill="1" applyBorder="1" applyProtection="1"/>
    <xf numFmtId="0" fontId="11" fillId="2" borderId="13" xfId="8" applyFont="1" applyFill="1" applyBorder="1" applyAlignment="1" applyProtection="1">
      <alignment horizontal="center"/>
    </xf>
    <xf numFmtId="0" fontId="11" fillId="2" borderId="39" xfId="8" applyFont="1" applyFill="1" applyBorder="1" applyAlignment="1" applyProtection="1">
      <alignment horizontal="center"/>
    </xf>
    <xf numFmtId="0" fontId="11" fillId="2" borderId="122" xfId="8" applyFont="1" applyFill="1" applyBorder="1" applyAlignment="1" applyProtection="1">
      <alignment horizontal="left" wrapText="1"/>
    </xf>
    <xf numFmtId="0" fontId="11" fillId="2" borderId="4" xfId="8" applyFont="1" applyFill="1" applyBorder="1" applyProtection="1"/>
    <xf numFmtId="0" fontId="11" fillId="2" borderId="4" xfId="8" applyFont="1" applyFill="1" applyBorder="1" applyAlignment="1" applyProtection="1">
      <alignment horizontal="center"/>
    </xf>
    <xf numFmtId="0" fontId="11" fillId="2" borderId="1" xfId="8" applyFont="1" applyFill="1" applyBorder="1" applyAlignment="1" applyProtection="1">
      <alignment horizontal="center"/>
    </xf>
    <xf numFmtId="0" fontId="11" fillId="2" borderId="10" xfId="8" applyFont="1" applyFill="1" applyBorder="1" applyAlignment="1" applyProtection="1">
      <alignment horizontal="left" wrapText="1"/>
    </xf>
    <xf numFmtId="0" fontId="11" fillId="2" borderId="123" xfId="8" applyFont="1" applyFill="1" applyBorder="1" applyAlignment="1" applyProtection="1">
      <alignment horizontal="left" wrapText="1"/>
    </xf>
    <xf numFmtId="0" fontId="11" fillId="2" borderId="31" xfId="8" applyFont="1" applyFill="1" applyBorder="1" applyAlignment="1" applyProtection="1">
      <alignment horizontal="left" wrapText="1"/>
    </xf>
    <xf numFmtId="42" fontId="11" fillId="2" borderId="13" xfId="8" applyNumberFormat="1" applyFont="1" applyFill="1" applyBorder="1" applyAlignment="1" applyProtection="1">
      <alignment horizontal="center"/>
    </xf>
    <xf numFmtId="0" fontId="11" fillId="2" borderId="46" xfId="8" applyFont="1" applyFill="1" applyBorder="1" applyProtection="1"/>
    <xf numFmtId="0" fontId="9" fillId="2" borderId="4" xfId="8" applyFont="1" applyFill="1" applyBorder="1" applyAlignment="1" applyProtection="1">
      <alignment horizontal="right"/>
    </xf>
    <xf numFmtId="0" fontId="11" fillId="2" borderId="16" xfId="8" applyFont="1" applyFill="1" applyBorder="1" applyAlignment="1" applyProtection="1">
      <alignment horizontal="left" wrapText="1"/>
    </xf>
    <xf numFmtId="0" fontId="11" fillId="2" borderId="56" xfId="8" applyFont="1" applyFill="1" applyBorder="1" applyProtection="1"/>
    <xf numFmtId="0" fontId="11" fillId="2" borderId="17" xfId="8" applyFont="1" applyFill="1" applyBorder="1" applyAlignment="1" applyProtection="1">
      <alignment horizontal="left" wrapText="1"/>
    </xf>
    <xf numFmtId="0" fontId="11" fillId="2" borderId="14" xfId="8" applyFont="1" applyFill="1" applyBorder="1" applyProtection="1"/>
    <xf numFmtId="0" fontId="11" fillId="2" borderId="14" xfId="8" applyFont="1" applyFill="1" applyBorder="1" applyAlignment="1" applyProtection="1">
      <alignment horizontal="center"/>
    </xf>
    <xf numFmtId="0" fontId="11" fillId="2" borderId="29" xfId="8" applyFont="1" applyFill="1" applyBorder="1" applyAlignment="1" applyProtection="1">
      <alignment horizontal="center"/>
    </xf>
    <xf numFmtId="42" fontId="11" fillId="2" borderId="29" xfId="8" applyNumberFormat="1" applyFont="1" applyFill="1" applyBorder="1" applyAlignment="1" applyProtection="1">
      <alignment horizontal="center"/>
    </xf>
    <xf numFmtId="0" fontId="11" fillId="2" borderId="15" xfId="8" applyFont="1" applyFill="1" applyBorder="1" applyAlignment="1" applyProtection="1">
      <alignment horizontal="left"/>
    </xf>
    <xf numFmtId="0" fontId="11" fillId="2" borderId="2" xfId="8" applyFont="1" applyFill="1" applyBorder="1" applyProtection="1"/>
    <xf numFmtId="42" fontId="11" fillId="2" borderId="2" xfId="8" applyNumberFormat="1" applyFont="1" applyFill="1" applyBorder="1" applyProtection="1"/>
    <xf numFmtId="0" fontId="11" fillId="2" borderId="99" xfId="8" applyFont="1" applyFill="1" applyBorder="1" applyAlignment="1" applyProtection="1">
      <alignment horizontal="left"/>
    </xf>
    <xf numFmtId="0" fontId="11" fillId="2" borderId="39" xfId="8" applyFont="1" applyFill="1" applyBorder="1" applyProtection="1"/>
    <xf numFmtId="42" fontId="11" fillId="2" borderId="39" xfId="8" applyNumberFormat="1" applyFont="1" applyFill="1" applyBorder="1" applyProtection="1"/>
    <xf numFmtId="0" fontId="11" fillId="2" borderId="16" xfId="8" applyFont="1" applyFill="1" applyBorder="1" applyAlignment="1" applyProtection="1">
      <alignment horizontal="left"/>
    </xf>
    <xf numFmtId="42" fontId="11" fillId="2" borderId="1" xfId="8" applyNumberFormat="1" applyFont="1" applyFill="1" applyBorder="1" applyProtection="1"/>
    <xf numFmtId="0" fontId="11" fillId="2" borderId="17" xfId="8" applyFont="1" applyFill="1" applyBorder="1" applyAlignment="1" applyProtection="1">
      <alignment horizontal="left"/>
    </xf>
    <xf numFmtId="42" fontId="11" fillId="2" borderId="14" xfId="8" applyNumberFormat="1" applyFont="1" applyFill="1" applyBorder="1" applyProtection="1"/>
    <xf numFmtId="0" fontId="11" fillId="2" borderId="38" xfId="8" applyFont="1" applyFill="1" applyBorder="1" applyProtection="1"/>
    <xf numFmtId="0" fontId="11" fillId="2" borderId="60" xfId="8" applyFont="1" applyFill="1" applyBorder="1" applyAlignment="1" applyProtection="1">
      <alignment horizontal="center"/>
    </xf>
    <xf numFmtId="0" fontId="11" fillId="2" borderId="61" xfId="8" applyFont="1" applyFill="1" applyBorder="1" applyAlignment="1" applyProtection="1">
      <alignment horizontal="center"/>
    </xf>
    <xf numFmtId="0" fontId="11" fillId="2" borderId="64" xfId="8" applyFont="1" applyFill="1" applyBorder="1" applyProtection="1"/>
    <xf numFmtId="0" fontId="11" fillId="0" borderId="63" xfId="8" applyFont="1" applyBorder="1" applyProtection="1"/>
    <xf numFmtId="0" fontId="11" fillId="2" borderId="63" xfId="8" applyFont="1" applyFill="1" applyBorder="1" applyAlignment="1" applyProtection="1">
      <alignment horizontal="center"/>
    </xf>
    <xf numFmtId="0" fontId="11" fillId="2" borderId="66" xfId="8" applyFont="1" applyFill="1" applyBorder="1" applyAlignment="1" applyProtection="1">
      <alignment horizontal="center"/>
    </xf>
    <xf numFmtId="0" fontId="1" fillId="0" borderId="0" xfId="6" applyFont="1" applyBorder="1" applyAlignment="1">
      <alignment horizontal="right"/>
    </xf>
    <xf numFmtId="0" fontId="1" fillId="2" borderId="1" xfId="0" applyFont="1" applyFill="1" applyBorder="1" applyProtection="1">
      <protection locked="0"/>
    </xf>
    <xf numFmtId="0" fontId="1" fillId="0" borderId="0" xfId="0" applyFont="1" applyAlignment="1">
      <alignment horizontal="right" wrapText="1"/>
    </xf>
    <xf numFmtId="0" fontId="63" fillId="0" borderId="0" xfId="14" applyFont="1" applyAlignment="1">
      <alignment horizontal="left"/>
    </xf>
    <xf numFmtId="0" fontId="8" fillId="0" borderId="0" xfId="14" applyFont="1" applyFill="1" applyAlignment="1">
      <alignment horizontal="left"/>
    </xf>
    <xf numFmtId="0" fontId="19" fillId="0" borderId="0" xfId="14" applyFont="1" applyBorder="1" applyAlignment="1">
      <alignment horizontal="right"/>
    </xf>
    <xf numFmtId="0" fontId="64" fillId="0" borderId="0" xfId="14" applyFont="1" applyBorder="1" applyAlignment="1">
      <alignment horizontal="center"/>
    </xf>
    <xf numFmtId="3" fontId="26" fillId="0" borderId="0" xfId="14" applyNumberFormat="1" applyFont="1" applyFill="1"/>
    <xf numFmtId="0" fontId="26" fillId="0" borderId="0" xfId="14" applyFont="1"/>
    <xf numFmtId="0" fontId="65" fillId="0" borderId="0" xfId="14" applyFont="1" applyBorder="1"/>
    <xf numFmtId="43" fontId="66" fillId="18" borderId="0" xfId="1" applyFont="1" applyFill="1" applyBorder="1" applyAlignment="1">
      <alignment horizontal="center"/>
    </xf>
    <xf numFmtId="0" fontId="19" fillId="0" borderId="0" xfId="14" applyFont="1" applyFill="1" applyBorder="1" applyAlignment="1">
      <alignment horizontal="right"/>
    </xf>
    <xf numFmtId="0" fontId="26" fillId="0" borderId="0" xfId="14" applyFont="1" applyFill="1"/>
    <xf numFmtId="0" fontId="68" fillId="0" borderId="0" xfId="18" applyFont="1"/>
    <xf numFmtId="0" fontId="8" fillId="0" borderId="0" xfId="14" applyFont="1" applyAlignment="1">
      <alignment horizontal="right"/>
    </xf>
    <xf numFmtId="0" fontId="65" fillId="0" borderId="0" xfId="14" applyFont="1"/>
    <xf numFmtId="3" fontId="6" fillId="0" borderId="0" xfId="14" applyNumberFormat="1" applyFont="1" applyFill="1"/>
    <xf numFmtId="164" fontId="66" fillId="19" borderId="0" xfId="2" applyNumberFormat="1" applyFont="1" applyFill="1"/>
    <xf numFmtId="0" fontId="19" fillId="0" borderId="0" xfId="14" applyFont="1" applyAlignment="1">
      <alignment horizontal="right"/>
    </xf>
    <xf numFmtId="164" fontId="66" fillId="18" borderId="0" xfId="2" applyNumberFormat="1" applyFont="1" applyFill="1"/>
    <xf numFmtId="3" fontId="26" fillId="0" borderId="0" xfId="1" applyNumberFormat="1" applyFont="1" applyFill="1"/>
    <xf numFmtId="9" fontId="66" fillId="18" borderId="0" xfId="9" applyFont="1" applyFill="1"/>
    <xf numFmtId="164" fontId="66" fillId="0" borderId="0" xfId="2" applyNumberFormat="1" applyFont="1" applyFill="1"/>
    <xf numFmtId="3" fontId="66" fillId="0" borderId="0" xfId="1" applyNumberFormat="1" applyFont="1" applyFill="1"/>
    <xf numFmtId="3" fontId="6" fillId="0" borderId="0" xfId="1" applyNumberFormat="1" applyFont="1" applyFill="1"/>
    <xf numFmtId="167" fontId="66" fillId="0" borderId="0" xfId="14" applyNumberFormat="1" applyFont="1" applyFill="1"/>
    <xf numFmtId="167" fontId="26" fillId="0" borderId="0" xfId="14" applyNumberFormat="1" applyFont="1" applyFill="1"/>
    <xf numFmtId="0" fontId="8" fillId="0" borderId="1" xfId="14" applyFont="1" applyFill="1" applyBorder="1" applyAlignment="1">
      <alignment horizontal="right"/>
    </xf>
    <xf numFmtId="164" fontId="66" fillId="0" borderId="1" xfId="2" applyNumberFormat="1" applyFont="1" applyFill="1" applyBorder="1"/>
    <xf numFmtId="0" fontId="70" fillId="0" borderId="0" xfId="14" applyFont="1"/>
    <xf numFmtId="164" fontId="71" fillId="0" borderId="0" xfId="2" applyNumberFormat="1" applyFont="1" applyFill="1"/>
    <xf numFmtId="3" fontId="72" fillId="0" borderId="0" xfId="1" applyNumberFormat="1" applyFont="1" applyFill="1"/>
    <xf numFmtId="0" fontId="72" fillId="0" borderId="0" xfId="14" applyFont="1" applyFill="1"/>
    <xf numFmtId="0" fontId="70" fillId="0" borderId="0" xfId="14" applyFont="1" applyFill="1"/>
    <xf numFmtId="164" fontId="6" fillId="0" borderId="0" xfId="2" applyNumberFormat="1" applyFont="1" applyFill="1"/>
    <xf numFmtId="0" fontId="8" fillId="0" borderId="0" xfId="14" applyFont="1" applyAlignment="1">
      <alignment horizontal="left"/>
    </xf>
    <xf numFmtId="169" fontId="19" fillId="0" borderId="0" xfId="14" applyNumberFormat="1" applyFont="1" applyAlignment="1">
      <alignment horizontal="right"/>
    </xf>
    <xf numFmtId="169" fontId="66" fillId="0" borderId="0" xfId="9" applyNumberFormat="1" applyFont="1"/>
    <xf numFmtId="3" fontId="26" fillId="0" borderId="0" xfId="9" applyNumberFormat="1" applyFont="1" applyFill="1"/>
    <xf numFmtId="3" fontId="66" fillId="0" borderId="0" xfId="9" applyNumberFormat="1" applyFont="1" applyFill="1"/>
    <xf numFmtId="3" fontId="6" fillId="0" borderId="0" xfId="9" applyNumberFormat="1" applyFont="1" applyFill="1"/>
    <xf numFmtId="0" fontId="19" fillId="20" borderId="0" xfId="14" applyFont="1" applyFill="1" applyAlignment="1">
      <alignment horizontal="right"/>
    </xf>
    <xf numFmtId="164" fontId="66" fillId="20" borderId="0" xfId="2" applyNumberFormat="1" applyFont="1" applyFill="1"/>
    <xf numFmtId="164" fontId="6" fillId="20" borderId="0" xfId="2" applyNumberFormat="1" applyFont="1" applyFill="1"/>
    <xf numFmtId="0" fontId="19" fillId="20" borderId="0" xfId="14" applyFont="1" applyFill="1" applyAlignment="1">
      <alignment horizontal="left"/>
    </xf>
    <xf numFmtId="3" fontId="66" fillId="20" borderId="0" xfId="1" applyNumberFormat="1" applyFont="1" applyFill="1"/>
    <xf numFmtId="3" fontId="6" fillId="20" borderId="0" xfId="1" applyNumberFormat="1" applyFont="1" applyFill="1"/>
    <xf numFmtId="3" fontId="28" fillId="0" borderId="0" xfId="1" applyNumberFormat="1" applyFont="1" applyFill="1"/>
    <xf numFmtId="169" fontId="19" fillId="20" borderId="0" xfId="14" applyNumberFormat="1" applyFont="1" applyFill="1" applyAlignment="1">
      <alignment horizontal="right"/>
    </xf>
    <xf numFmtId="169" fontId="66" fillId="20" borderId="0" xfId="9" applyNumberFormat="1" applyFont="1" applyFill="1"/>
    <xf numFmtId="169" fontId="6" fillId="20" borderId="0" xfId="9" applyNumberFormat="1" applyFont="1" applyFill="1"/>
    <xf numFmtId="3" fontId="66" fillId="20" borderId="0" xfId="9" applyNumberFormat="1" applyFont="1" applyFill="1"/>
    <xf numFmtId="3" fontId="6" fillId="20" borderId="0" xfId="9" applyNumberFormat="1" applyFont="1" applyFill="1"/>
    <xf numFmtId="0" fontId="19" fillId="0" borderId="0" xfId="14" applyFont="1" applyFill="1" applyAlignment="1">
      <alignment horizontal="right"/>
    </xf>
    <xf numFmtId="8" fontId="26" fillId="0" borderId="0" xfId="14" applyNumberFormat="1" applyFont="1"/>
    <xf numFmtId="3" fontId="66" fillId="0" borderId="0" xfId="1" applyNumberFormat="1" applyFont="1" applyFill="1" applyBorder="1"/>
    <xf numFmtId="3" fontId="26" fillId="0" borderId="0" xfId="1" applyNumberFormat="1" applyFont="1" applyFill="1" applyAlignment="1">
      <alignment horizontal="left"/>
    </xf>
    <xf numFmtId="0" fontId="1" fillId="0" borderId="0" xfId="0" applyFont="1" applyBorder="1" applyAlignment="1"/>
    <xf numFmtId="0" fontId="1" fillId="0" borderId="0" xfId="0" applyFont="1"/>
    <xf numFmtId="8" fontId="0" fillId="0" borderId="0" xfId="0" applyNumberFormat="1"/>
    <xf numFmtId="0" fontId="1" fillId="0" borderId="0" xfId="0" applyFont="1" applyBorder="1"/>
    <xf numFmtId="167" fontId="6" fillId="5" borderId="1" xfId="0" applyNumberFormat="1" applyFont="1" applyFill="1" applyBorder="1" applyAlignment="1" applyProtection="1">
      <alignment horizontal="center"/>
    </xf>
    <xf numFmtId="9" fontId="41" fillId="21" borderId="0" xfId="9" applyFont="1" applyFill="1" applyBorder="1"/>
    <xf numFmtId="2" fontId="58" fillId="22" borderId="84" xfId="5" applyNumberFormat="1" applyFont="1" applyFill="1" applyBorder="1" applyAlignment="1" applyProtection="1">
      <alignment horizontal="right" vertical="top" wrapText="1"/>
      <protection locked="0"/>
    </xf>
    <xf numFmtId="2" fontId="58" fillId="22" borderId="88" xfId="5" applyNumberFormat="1" applyFont="1" applyFill="1" applyBorder="1" applyAlignment="1" applyProtection="1">
      <alignment horizontal="right" vertical="top" wrapText="1"/>
      <protection locked="0"/>
    </xf>
    <xf numFmtId="2" fontId="42" fillId="12" borderId="83" xfId="5" applyNumberFormat="1" applyFont="1" applyFill="1" applyBorder="1" applyAlignment="1" applyProtection="1">
      <alignment horizontal="right" vertical="top" wrapText="1"/>
      <protection locked="0"/>
    </xf>
    <xf numFmtId="2" fontId="42" fillId="12" borderId="84" xfId="5" applyNumberFormat="1" applyFont="1" applyFill="1" applyBorder="1" applyAlignment="1" applyProtection="1">
      <alignment horizontal="right" vertical="top" wrapText="1"/>
      <protection locked="0"/>
    </xf>
    <xf numFmtId="2" fontId="42" fillId="12" borderId="88" xfId="5" applyNumberFormat="1" applyFont="1" applyFill="1" applyBorder="1" applyAlignment="1" applyProtection="1">
      <alignment horizontal="right" vertical="top" wrapText="1"/>
      <protection locked="0"/>
    </xf>
    <xf numFmtId="2" fontId="42" fillId="12" borderId="33" xfId="5" applyNumberFormat="1" applyFont="1" applyFill="1" applyBorder="1" applyAlignment="1" applyProtection="1">
      <alignment horizontal="right" vertical="top" wrapText="1"/>
      <protection locked="0"/>
    </xf>
    <xf numFmtId="0" fontId="73" fillId="0" borderId="32" xfId="6" applyFont="1" applyFill="1" applyBorder="1" applyAlignment="1">
      <alignment horizontal="center" wrapText="1"/>
    </xf>
    <xf numFmtId="0" fontId="73" fillId="0" borderId="82" xfId="6" applyFont="1" applyFill="1" applyBorder="1" applyAlignment="1">
      <alignment horizontal="center" wrapText="1"/>
    </xf>
    <xf numFmtId="0" fontId="73" fillId="0" borderId="33" xfId="6" applyFont="1" applyFill="1" applyBorder="1" applyAlignment="1">
      <alignment horizontal="center" wrapText="1"/>
    </xf>
    <xf numFmtId="44" fontId="26" fillId="0" borderId="1" xfId="2" applyFont="1" applyFill="1" applyBorder="1" applyProtection="1"/>
    <xf numFmtId="44" fontId="26" fillId="5" borderId="1" xfId="2" applyFont="1" applyFill="1" applyBorder="1" applyProtection="1"/>
    <xf numFmtId="44" fontId="26" fillId="2" borderId="1" xfId="2" applyFont="1" applyFill="1" applyBorder="1" applyProtection="1">
      <protection locked="0"/>
    </xf>
    <xf numFmtId="44" fontId="26" fillId="0" borderId="1" xfId="2" applyFont="1" applyBorder="1" applyProtection="1"/>
    <xf numFmtId="168" fontId="6" fillId="8" borderId="1" xfId="1" applyNumberFormat="1" applyFont="1" applyFill="1" applyBorder="1" applyAlignment="1">
      <alignment horizontal="center"/>
    </xf>
    <xf numFmtId="164" fontId="6" fillId="8" borderId="1" xfId="2" applyNumberFormat="1" applyFont="1" applyFill="1" applyBorder="1" applyAlignment="1">
      <alignment horizontal="center"/>
    </xf>
    <xf numFmtId="167" fontId="6" fillId="8" borderId="1" xfId="1" applyNumberFormat="1" applyFont="1" applyFill="1" applyBorder="1" applyAlignment="1">
      <alignment horizontal="right"/>
    </xf>
    <xf numFmtId="9" fontId="6" fillId="8" borderId="1" xfId="9" applyFont="1" applyFill="1" applyBorder="1" applyAlignment="1">
      <alignment horizontal="right"/>
    </xf>
    <xf numFmtId="164" fontId="6" fillId="8" borderId="1" xfId="2" applyNumberFormat="1" applyFont="1" applyFill="1" applyBorder="1"/>
    <xf numFmtId="3" fontId="6" fillId="8" borderId="1" xfId="1" applyNumberFormat="1" applyFont="1" applyFill="1" applyBorder="1"/>
    <xf numFmtId="0" fontId="8" fillId="0" borderId="0" xfId="14" applyFont="1" applyFill="1" applyBorder="1" applyAlignment="1">
      <alignment horizontal="center"/>
    </xf>
    <xf numFmtId="0" fontId="6" fillId="0" borderId="0" xfId="14" applyFont="1" applyFill="1" applyBorder="1" applyAlignment="1">
      <alignment horizontal="center"/>
    </xf>
    <xf numFmtId="168" fontId="6" fillId="0" borderId="0" xfId="1" applyNumberFormat="1" applyFont="1" applyFill="1" applyBorder="1" applyAlignment="1">
      <alignment horizontal="center"/>
    </xf>
    <xf numFmtId="164" fontId="6" fillId="0" borderId="0" xfId="2" applyNumberFormat="1" applyFont="1" applyFill="1" applyBorder="1" applyAlignment="1">
      <alignment horizontal="center"/>
    </xf>
    <xf numFmtId="167" fontId="6" fillId="0" borderId="0" xfId="9" applyNumberFormat="1" applyFont="1" applyFill="1" applyBorder="1" applyAlignment="1">
      <alignment horizontal="right"/>
    </xf>
    <xf numFmtId="44" fontId="6" fillId="0" borderId="0" xfId="2" applyNumberFormat="1" applyFont="1" applyFill="1"/>
    <xf numFmtId="9" fontId="6" fillId="0" borderId="0" xfId="9" applyNumberFormat="1" applyFont="1" applyFill="1" applyBorder="1" applyAlignment="1">
      <alignment horizontal="right"/>
    </xf>
    <xf numFmtId="167" fontId="69" fillId="0" borderId="0" xfId="14" applyNumberFormat="1" applyFont="1" applyFill="1"/>
    <xf numFmtId="9" fontId="69" fillId="0" borderId="0" xfId="9" applyFont="1" applyFill="1"/>
    <xf numFmtId="169" fontId="6" fillId="0" borderId="0" xfId="9" applyNumberFormat="1" applyFont="1" applyFill="1"/>
    <xf numFmtId="3" fontId="6" fillId="0" borderId="0" xfId="1" applyNumberFormat="1" applyFont="1" applyFill="1" applyBorder="1"/>
    <xf numFmtId="0" fontId="46" fillId="0" borderId="0" xfId="6" applyFont="1" applyFill="1" applyBorder="1" applyAlignment="1">
      <alignment horizontal="left" vertical="center" wrapText="1"/>
    </xf>
    <xf numFmtId="0" fontId="41" fillId="0" borderId="37" xfId="6" applyFont="1" applyFill="1" applyBorder="1" applyAlignment="1">
      <alignment horizontal="center"/>
    </xf>
    <xf numFmtId="0" fontId="41" fillId="0" borderId="33" xfId="6" applyFont="1" applyFill="1" applyBorder="1" applyAlignment="1">
      <alignment horizontal="center"/>
    </xf>
    <xf numFmtId="0" fontId="5" fillId="0" borderId="0" xfId="0" applyFont="1" applyAlignment="1">
      <alignment horizontal="center" wrapText="1"/>
    </xf>
    <xf numFmtId="0" fontId="41" fillId="0" borderId="37" xfId="6" applyFont="1" applyFill="1" applyBorder="1" applyAlignment="1">
      <alignment horizontal="center" wrapText="1"/>
    </xf>
    <xf numFmtId="0" fontId="41" fillId="0" borderId="33" xfId="6" applyFont="1" applyFill="1" applyBorder="1" applyAlignment="1">
      <alignment horizontal="center" wrapText="1"/>
    </xf>
    <xf numFmtId="0" fontId="7" fillId="8" borderId="48" xfId="6" applyFill="1" applyBorder="1" applyAlignment="1" applyProtection="1">
      <alignment horizontal="center" wrapText="1"/>
      <protection locked="0"/>
    </xf>
    <xf numFmtId="0" fontId="7" fillId="8" borderId="56" xfId="6" applyFill="1" applyBorder="1" applyAlignment="1" applyProtection="1">
      <alignment horizontal="center" wrapText="1"/>
      <protection locked="0"/>
    </xf>
    <xf numFmtId="0" fontId="6" fillId="0" borderId="79" xfId="6" applyFont="1" applyBorder="1" applyAlignment="1">
      <alignment horizontal="center"/>
    </xf>
    <xf numFmtId="0" fontId="6" fillId="0" borderId="80" xfId="6" applyFont="1" applyBorder="1" applyAlignment="1">
      <alignment horizontal="center"/>
    </xf>
    <xf numFmtId="0" fontId="6" fillId="0" borderId="52" xfId="6" applyFont="1" applyBorder="1" applyAlignment="1">
      <alignment horizontal="center"/>
    </xf>
    <xf numFmtId="0" fontId="5" fillId="0" borderId="81" xfId="6" applyFont="1" applyBorder="1" applyAlignment="1">
      <alignment horizontal="center"/>
    </xf>
    <xf numFmtId="0" fontId="5" fillId="0" borderId="0" xfId="6" applyFont="1" applyBorder="1" applyAlignment="1">
      <alignment horizontal="center"/>
    </xf>
    <xf numFmtId="0" fontId="5" fillId="0" borderId="82" xfId="6" applyFont="1" applyBorder="1" applyAlignment="1">
      <alignment horizontal="center"/>
    </xf>
    <xf numFmtId="0" fontId="2" fillId="0" borderId="37" xfId="6" applyFont="1" applyBorder="1" applyAlignment="1">
      <alignment horizontal="left"/>
    </xf>
    <xf numFmtId="0" fontId="2" fillId="0" borderId="65" xfId="6" applyFont="1" applyBorder="1" applyAlignment="1">
      <alignment horizontal="left"/>
    </xf>
    <xf numFmtId="0" fontId="2" fillId="0" borderId="33" xfId="6" applyFont="1" applyBorder="1" applyAlignment="1">
      <alignment horizontal="left"/>
    </xf>
    <xf numFmtId="0" fontId="3" fillId="8" borderId="40" xfId="6" applyFont="1" applyFill="1" applyBorder="1" applyAlignment="1" applyProtection="1">
      <alignment horizontal="left" wrapText="1"/>
      <protection locked="0"/>
    </xf>
    <xf numFmtId="0" fontId="3" fillId="8" borderId="5" xfId="6" applyFont="1" applyFill="1" applyBorder="1" applyAlignment="1" applyProtection="1">
      <alignment horizontal="left" wrapText="1"/>
      <protection locked="0"/>
    </xf>
    <xf numFmtId="0" fontId="3" fillId="8" borderId="83" xfId="6" applyFont="1" applyFill="1" applyBorder="1" applyAlignment="1" applyProtection="1">
      <alignment horizontal="left" wrapText="1"/>
      <protection locked="0"/>
    </xf>
    <xf numFmtId="0" fontId="1" fillId="8" borderId="48" xfId="6" applyFont="1" applyFill="1" applyBorder="1" applyAlignment="1" applyProtection="1">
      <alignment horizontal="center" vertical="center" wrapText="1"/>
      <protection locked="0"/>
    </xf>
    <xf numFmtId="0" fontId="7" fillId="8" borderId="73" xfId="6" applyFill="1" applyBorder="1" applyAlignment="1" applyProtection="1">
      <alignment horizontal="center" vertical="center" wrapText="1"/>
      <protection locked="0"/>
    </xf>
    <xf numFmtId="0" fontId="7" fillId="8" borderId="84" xfId="6" applyFill="1" applyBorder="1" applyAlignment="1" applyProtection="1">
      <alignment horizontal="center" vertical="center" wrapText="1"/>
      <protection locked="0"/>
    </xf>
    <xf numFmtId="0" fontId="1" fillId="8" borderId="48" xfId="6" applyFont="1" applyFill="1" applyBorder="1" applyAlignment="1" applyProtection="1">
      <alignment horizontal="left" wrapText="1"/>
      <protection locked="0"/>
    </xf>
    <xf numFmtId="0" fontId="7" fillId="8" borderId="56" xfId="6" applyFill="1" applyBorder="1" applyAlignment="1" applyProtection="1">
      <alignment horizontal="left" wrapText="1"/>
      <protection locked="0"/>
    </xf>
    <xf numFmtId="0" fontId="1" fillId="0" borderId="13" xfId="6" applyFont="1" applyBorder="1" applyAlignment="1">
      <alignment horizontal="right"/>
    </xf>
    <xf numFmtId="0" fontId="7" fillId="0" borderId="38" xfId="6" applyBorder="1" applyAlignment="1">
      <alignment horizontal="right"/>
    </xf>
    <xf numFmtId="0" fontId="7" fillId="8" borderId="48" xfId="6" applyFill="1" applyBorder="1" applyAlignment="1" applyProtection="1">
      <alignment horizontal="left" wrapText="1"/>
      <protection locked="0"/>
    </xf>
    <xf numFmtId="0" fontId="7" fillId="8" borderId="73" xfId="6" applyFill="1" applyBorder="1" applyAlignment="1" applyProtection="1">
      <alignment horizontal="left" wrapText="1"/>
      <protection locked="0"/>
    </xf>
    <xf numFmtId="0" fontId="7" fillId="8" borderId="84" xfId="6" applyFill="1" applyBorder="1" applyAlignment="1" applyProtection="1">
      <alignment horizontal="left" wrapText="1"/>
      <protection locked="0"/>
    </xf>
    <xf numFmtId="0" fontId="7" fillId="8" borderId="1" xfId="6" applyFill="1" applyBorder="1" applyAlignment="1" applyProtection="1">
      <alignment horizontal="center" wrapText="1"/>
      <protection locked="0"/>
    </xf>
    <xf numFmtId="0" fontId="1" fillId="0" borderId="81" xfId="6" applyFont="1" applyBorder="1" applyAlignment="1">
      <alignment horizontal="left" wrapText="1"/>
    </xf>
    <xf numFmtId="0" fontId="7" fillId="0" borderId="0" xfId="6" applyBorder="1" applyAlignment="1">
      <alignment horizontal="left" wrapText="1"/>
    </xf>
    <xf numFmtId="0" fontId="7" fillId="8" borderId="48" xfId="6" applyFont="1" applyFill="1" applyBorder="1" applyAlignment="1" applyProtection="1">
      <alignment horizontal="center" wrapText="1"/>
      <protection locked="0"/>
    </xf>
    <xf numFmtId="0" fontId="7" fillId="8" borderId="73" xfId="6" applyFont="1" applyFill="1" applyBorder="1" applyAlignment="1" applyProtection="1">
      <alignment horizontal="center" wrapText="1"/>
      <protection locked="0"/>
    </xf>
    <xf numFmtId="0" fontId="7" fillId="8" borderId="84" xfId="6" applyFont="1" applyFill="1" applyBorder="1" applyAlignment="1" applyProtection="1">
      <alignment horizontal="center" wrapText="1"/>
      <protection locked="0"/>
    </xf>
    <xf numFmtId="0" fontId="7" fillId="0" borderId="23" xfId="6" applyBorder="1" applyAlignment="1">
      <alignment horizontal="left" indent="1"/>
    </xf>
    <xf numFmtId="0" fontId="7" fillId="0" borderId="0" xfId="6" applyBorder="1" applyAlignment="1">
      <alignment horizontal="left" indent="1"/>
    </xf>
    <xf numFmtId="0" fontId="7" fillId="8" borderId="85" xfId="6" applyFill="1" applyBorder="1" applyAlignment="1" applyProtection="1">
      <alignment horizontal="center" wrapText="1"/>
      <protection locked="0"/>
    </xf>
    <xf numFmtId="0" fontId="7" fillId="8" borderId="73" xfId="6" applyFill="1" applyBorder="1" applyAlignment="1" applyProtection="1">
      <alignment horizontal="center" wrapText="1"/>
      <protection locked="0"/>
    </xf>
    <xf numFmtId="0" fontId="7" fillId="8" borderId="84" xfId="6" applyFill="1" applyBorder="1" applyAlignment="1" applyProtection="1">
      <alignment horizontal="center" wrapText="1"/>
      <protection locked="0"/>
    </xf>
    <xf numFmtId="0" fontId="7" fillId="8" borderId="40" xfId="6" applyFill="1" applyBorder="1" applyAlignment="1" applyProtection="1">
      <alignment horizontal="center" wrapText="1"/>
      <protection locked="0"/>
    </xf>
    <xf numFmtId="0" fontId="7" fillId="8" borderId="71" xfId="6" applyFill="1" applyBorder="1" applyAlignment="1" applyProtection="1">
      <alignment horizontal="center" wrapText="1"/>
      <protection locked="0"/>
    </xf>
    <xf numFmtId="0" fontId="7" fillId="8" borderId="4" xfId="6" applyFill="1" applyBorder="1" applyAlignment="1" applyProtection="1">
      <alignment horizontal="center" wrapText="1"/>
      <protection locked="0"/>
    </xf>
    <xf numFmtId="0" fontId="1" fillId="8" borderId="48" xfId="4" applyNumberFormat="1" applyFont="1" applyFill="1" applyBorder="1" applyAlignment="1" applyProtection="1">
      <alignment horizontal="left" wrapText="1" shrinkToFit="1" readingOrder="1"/>
      <protection locked="0"/>
    </xf>
    <xf numFmtId="0" fontId="37" fillId="8" borderId="73" xfId="4" applyNumberFormat="1" applyFont="1" applyFill="1" applyBorder="1" applyAlignment="1" applyProtection="1">
      <alignment horizontal="left" wrapText="1" shrinkToFit="1" readingOrder="1"/>
      <protection locked="0"/>
    </xf>
    <xf numFmtId="0" fontId="37" fillId="8" borderId="84" xfId="4" applyNumberFormat="1" applyFont="1" applyFill="1" applyBorder="1" applyAlignment="1" applyProtection="1">
      <alignment horizontal="left" wrapText="1" shrinkToFit="1" readingOrder="1"/>
      <protection locked="0"/>
    </xf>
    <xf numFmtId="44" fontId="7" fillId="8" borderId="73" xfId="4" applyFont="1" applyFill="1" applyBorder="1" applyAlignment="1" applyProtection="1">
      <alignment horizontal="left" vertical="top" wrapText="1"/>
      <protection locked="0"/>
    </xf>
    <xf numFmtId="44" fontId="7" fillId="8" borderId="1" xfId="4" applyFont="1" applyFill="1" applyBorder="1" applyAlignment="1" applyProtection="1">
      <alignment horizontal="left" vertical="top" wrapText="1"/>
      <protection locked="0"/>
    </xf>
    <xf numFmtId="44" fontId="37" fillId="8" borderId="1" xfId="4" applyFont="1" applyFill="1" applyBorder="1" applyAlignment="1" applyProtection="1">
      <alignment horizontal="left" vertical="top" wrapText="1"/>
      <protection locked="0"/>
    </xf>
    <xf numFmtId="44" fontId="37" fillId="8" borderId="85" xfId="4" applyFont="1" applyFill="1" applyBorder="1" applyAlignment="1" applyProtection="1">
      <alignment horizontal="left" vertical="top" wrapText="1"/>
      <protection locked="0"/>
    </xf>
    <xf numFmtId="44" fontId="7" fillId="8" borderId="48" xfId="4" applyFont="1" applyFill="1" applyBorder="1" applyAlignment="1" applyProtection="1">
      <alignment horizontal="center" vertical="top" wrapText="1"/>
      <protection locked="0"/>
    </xf>
    <xf numFmtId="44" fontId="7" fillId="8" borderId="73" xfId="4" applyFont="1" applyFill="1" applyBorder="1" applyAlignment="1" applyProtection="1">
      <alignment horizontal="center" vertical="top" wrapText="1"/>
      <protection locked="0"/>
    </xf>
    <xf numFmtId="44" fontId="7" fillId="8" borderId="84" xfId="4" applyFont="1" applyFill="1" applyBorder="1" applyAlignment="1" applyProtection="1">
      <alignment horizontal="center" vertical="top" wrapText="1"/>
      <protection locked="0"/>
    </xf>
    <xf numFmtId="44" fontId="7" fillId="8" borderId="85" xfId="4" applyFont="1" applyFill="1" applyBorder="1" applyAlignment="1" applyProtection="1">
      <alignment horizontal="left" vertical="top" wrapText="1"/>
      <protection locked="0"/>
    </xf>
    <xf numFmtId="44" fontId="7" fillId="8" borderId="1" xfId="4" applyFont="1" applyFill="1" applyBorder="1" applyAlignment="1" applyProtection="1">
      <alignment horizontal="center" vertical="top" wrapText="1"/>
      <protection locked="0"/>
    </xf>
    <xf numFmtId="44" fontId="7" fillId="8" borderId="85" xfId="4" applyFont="1" applyFill="1" applyBorder="1" applyAlignment="1" applyProtection="1">
      <alignment horizontal="center" vertical="top" wrapText="1"/>
      <protection locked="0"/>
    </xf>
    <xf numFmtId="0" fontId="7" fillId="0" borderId="86" xfId="6" applyFont="1" applyBorder="1" applyAlignment="1">
      <alignment horizontal="left" wrapText="1"/>
    </xf>
    <xf numFmtId="0" fontId="7" fillId="0" borderId="5" xfId="6" applyFont="1" applyBorder="1" applyAlignment="1">
      <alignment horizontal="left" wrapText="1"/>
    </xf>
    <xf numFmtId="0" fontId="7" fillId="0" borderId="83" xfId="6" applyFont="1" applyBorder="1" applyAlignment="1">
      <alignment horizontal="left" wrapText="1"/>
    </xf>
    <xf numFmtId="0" fontId="7" fillId="8" borderId="87" xfId="6" applyFill="1" applyBorder="1" applyAlignment="1" applyProtection="1">
      <alignment horizontal="left" vertical="top" wrapText="1"/>
      <protection locked="0"/>
    </xf>
    <xf numFmtId="0" fontId="7" fillId="8" borderId="38" xfId="6" applyFill="1" applyBorder="1" applyAlignment="1" applyProtection="1">
      <alignment horizontal="left" vertical="top" wrapText="1"/>
      <protection locked="0"/>
    </xf>
    <xf numFmtId="0" fontId="7" fillId="8" borderId="88" xfId="6" applyFill="1" applyBorder="1" applyAlignment="1" applyProtection="1">
      <alignment horizontal="left" vertical="top" wrapText="1"/>
      <protection locked="0"/>
    </xf>
    <xf numFmtId="0" fontId="7" fillId="8" borderId="81" xfId="6" applyFill="1" applyBorder="1" applyAlignment="1" applyProtection="1">
      <alignment horizontal="left" vertical="top" wrapText="1"/>
      <protection locked="0"/>
    </xf>
    <xf numFmtId="0" fontId="7" fillId="8" borderId="0" xfId="6" applyFill="1" applyBorder="1" applyAlignment="1" applyProtection="1">
      <alignment horizontal="left" vertical="top" wrapText="1"/>
      <protection locked="0"/>
    </xf>
    <xf numFmtId="0" fontId="7" fillId="8" borderId="82" xfId="6" applyFill="1" applyBorder="1" applyAlignment="1" applyProtection="1">
      <alignment horizontal="left" vertical="top" wrapText="1"/>
      <protection locked="0"/>
    </xf>
    <xf numFmtId="0" fontId="7" fillId="8" borderId="86" xfId="6" applyFill="1" applyBorder="1" applyAlignment="1" applyProtection="1">
      <alignment horizontal="left" vertical="top" wrapText="1"/>
      <protection locked="0"/>
    </xf>
    <xf numFmtId="0" fontId="7" fillId="8" borderId="5" xfId="6" applyFill="1" applyBorder="1" applyAlignment="1" applyProtection="1">
      <alignment horizontal="left" vertical="top" wrapText="1"/>
      <protection locked="0"/>
    </xf>
    <xf numFmtId="0" fontId="7" fillId="8" borderId="83" xfId="6" applyFill="1" applyBorder="1" applyAlignment="1" applyProtection="1">
      <alignment horizontal="left" vertical="top" wrapText="1"/>
      <protection locked="0"/>
    </xf>
    <xf numFmtId="0" fontId="7" fillId="8" borderId="48" xfId="6" applyFont="1" applyFill="1" applyBorder="1" applyAlignment="1" applyProtection="1">
      <alignment horizontal="left" wrapText="1"/>
      <protection locked="0"/>
    </xf>
    <xf numFmtId="0" fontId="7" fillId="8" borderId="73" xfId="6" applyFont="1" applyFill="1" applyBorder="1" applyAlignment="1" applyProtection="1">
      <alignment horizontal="left" wrapText="1"/>
      <protection locked="0"/>
    </xf>
    <xf numFmtId="0" fontId="7" fillId="8" borderId="84" xfId="6" applyFont="1" applyFill="1" applyBorder="1" applyAlignment="1" applyProtection="1">
      <alignment horizontal="left" wrapText="1"/>
      <protection locked="0"/>
    </xf>
    <xf numFmtId="0" fontId="7" fillId="0" borderId="81" xfId="6" applyFont="1" applyBorder="1" applyAlignment="1">
      <alignment horizontal="left" wrapText="1"/>
    </xf>
    <xf numFmtId="0" fontId="7" fillId="0" borderId="0" xfId="6" applyFont="1" applyBorder="1" applyAlignment="1">
      <alignment horizontal="left" wrapText="1"/>
    </xf>
    <xf numFmtId="0" fontId="7" fillId="0" borderId="82" xfId="6" applyFont="1" applyBorder="1" applyAlignment="1">
      <alignment horizontal="left" wrapText="1"/>
    </xf>
    <xf numFmtId="0" fontId="7" fillId="8" borderId="1" xfId="6" applyFill="1" applyBorder="1" applyAlignment="1" applyProtection="1">
      <alignment horizontal="left" vertical="top" wrapText="1"/>
      <protection locked="0"/>
    </xf>
    <xf numFmtId="44" fontId="37" fillId="8" borderId="48" xfId="4" applyFont="1" applyFill="1" applyBorder="1" applyAlignment="1" applyProtection="1">
      <alignment horizontal="center" wrapText="1"/>
      <protection locked="0"/>
    </xf>
    <xf numFmtId="44" fontId="37" fillId="8" borderId="73" xfId="4" applyFont="1" applyFill="1" applyBorder="1" applyAlignment="1" applyProtection="1">
      <alignment horizontal="center" wrapText="1"/>
      <protection locked="0"/>
    </xf>
    <xf numFmtId="44" fontId="37" fillId="8" borderId="84" xfId="4" applyFont="1" applyFill="1" applyBorder="1" applyAlignment="1" applyProtection="1">
      <alignment horizontal="center" wrapText="1"/>
      <protection locked="0"/>
    </xf>
    <xf numFmtId="0" fontId="7" fillId="8" borderId="1" xfId="6" applyFill="1" applyBorder="1" applyAlignment="1" applyProtection="1">
      <alignment horizontal="left" wrapText="1"/>
      <protection locked="0"/>
    </xf>
    <xf numFmtId="0" fontId="7" fillId="8" borderId="13" xfId="6" applyFont="1" applyFill="1" applyBorder="1" applyAlignment="1" applyProtection="1">
      <alignment horizontal="left" vertical="top" wrapText="1"/>
      <protection locked="0"/>
    </xf>
    <xf numFmtId="0" fontId="7" fillId="8" borderId="38" xfId="6" applyFont="1" applyFill="1" applyBorder="1" applyAlignment="1" applyProtection="1">
      <alignment horizontal="left" vertical="top" wrapText="1"/>
      <protection locked="0"/>
    </xf>
    <xf numFmtId="0" fontId="7" fillId="8" borderId="88" xfId="6" applyFont="1" applyFill="1" applyBorder="1" applyAlignment="1" applyProtection="1">
      <alignment horizontal="left" vertical="top" wrapText="1"/>
      <protection locked="0"/>
    </xf>
    <xf numFmtId="0" fontId="7" fillId="8" borderId="40" xfId="6" applyFont="1" applyFill="1" applyBorder="1" applyAlignment="1" applyProtection="1">
      <alignment horizontal="left" vertical="top" wrapText="1"/>
      <protection locked="0"/>
    </xf>
    <xf numFmtId="0" fontId="7" fillId="8" borderId="5" xfId="6" applyFont="1" applyFill="1" applyBorder="1" applyAlignment="1" applyProtection="1">
      <alignment horizontal="left" vertical="top" wrapText="1"/>
      <protection locked="0"/>
    </xf>
    <xf numFmtId="0" fontId="7" fillId="8" borderId="83" xfId="6" applyFont="1" applyFill="1" applyBorder="1" applyAlignment="1" applyProtection="1">
      <alignment horizontal="left" vertical="top" wrapText="1"/>
      <protection locked="0"/>
    </xf>
    <xf numFmtId="0" fontId="9" fillId="0" borderId="89" xfId="8" applyFont="1" applyBorder="1" applyAlignment="1" applyProtection="1">
      <alignment horizontal="center" wrapText="1"/>
    </xf>
    <xf numFmtId="0" fontId="9" fillId="0" borderId="94" xfId="8" applyFont="1" applyBorder="1" applyAlignment="1" applyProtection="1">
      <alignment horizontal="center" wrapText="1"/>
    </xf>
    <xf numFmtId="0" fontId="7" fillId="11" borderId="90" xfId="0" applyFont="1" applyFill="1" applyBorder="1" applyAlignment="1" applyProtection="1">
      <alignment horizontal="center"/>
    </xf>
    <xf numFmtId="0" fontId="7" fillId="11" borderId="91" xfId="0" applyFont="1" applyFill="1" applyBorder="1" applyAlignment="1" applyProtection="1">
      <alignment horizontal="center"/>
    </xf>
    <xf numFmtId="0" fontId="7" fillId="11" borderId="92" xfId="0" applyFont="1" applyFill="1" applyBorder="1" applyAlignment="1" applyProtection="1">
      <alignment horizontal="center"/>
    </xf>
    <xf numFmtId="0" fontId="9" fillId="0" borderId="26" xfId="8" applyFont="1" applyBorder="1" applyAlignment="1" applyProtection="1">
      <alignment horizontal="center" wrapText="1"/>
    </xf>
    <xf numFmtId="0" fontId="9" fillId="0" borderId="95" xfId="8" applyFont="1" applyBorder="1" applyAlignment="1" applyProtection="1">
      <alignment horizontal="center" wrapText="1"/>
    </xf>
    <xf numFmtId="0" fontId="5" fillId="0" borderId="0" xfId="0" applyFont="1" applyFill="1" applyBorder="1" applyAlignment="1" applyProtection="1">
      <alignment horizontal="center"/>
    </xf>
    <xf numFmtId="0" fontId="6" fillId="2" borderId="0" xfId="0" applyFont="1" applyFill="1" applyBorder="1" applyAlignment="1" applyProtection="1">
      <alignment horizontal="center"/>
      <protection locked="0"/>
    </xf>
    <xf numFmtId="0" fontId="6" fillId="0" borderId="0" xfId="0" applyNumberFormat="1" applyFont="1" applyBorder="1" applyAlignment="1" applyProtection="1">
      <alignment horizontal="center"/>
    </xf>
    <xf numFmtId="0" fontId="1" fillId="0" borderId="0" xfId="0" applyFont="1" applyAlignment="1" applyProtection="1">
      <alignment horizontal="left" wrapText="1"/>
    </xf>
    <xf numFmtId="0" fontId="0" fillId="0" borderId="0" xfId="0" applyAlignment="1" applyProtection="1">
      <alignment horizontal="left" wrapText="1"/>
    </xf>
    <xf numFmtId="0" fontId="9" fillId="0" borderId="30" xfId="8" applyFont="1" applyBorder="1" applyAlignment="1" applyProtection="1">
      <alignment horizontal="center" wrapText="1"/>
    </xf>
    <xf numFmtId="0" fontId="9" fillId="0" borderId="93" xfId="8" applyFont="1" applyBorder="1" applyAlignment="1" applyProtection="1">
      <alignment horizontal="center" wrapText="1"/>
    </xf>
    <xf numFmtId="0" fontId="3" fillId="0" borderId="0" xfId="0" applyFont="1" applyAlignment="1">
      <alignment wrapText="1"/>
    </xf>
    <xf numFmtId="0" fontId="0" fillId="0" borderId="0" xfId="0" applyAlignment="1">
      <alignment wrapText="1"/>
    </xf>
    <xf numFmtId="0" fontId="7" fillId="0" borderId="0" xfId="0" applyFont="1" applyAlignment="1">
      <alignment horizontal="left" wrapText="1"/>
    </xf>
    <xf numFmtId="0" fontId="2" fillId="0" borderId="0" xfId="0" applyFont="1" applyFill="1" applyAlignment="1" applyProtection="1">
      <alignment horizontal="left"/>
    </xf>
    <xf numFmtId="0" fontId="3" fillId="2" borderId="1" xfId="0" applyFont="1" applyFill="1" applyBorder="1" applyAlignment="1" applyProtection="1">
      <alignment horizontal="left" wrapText="1"/>
      <protection locked="0"/>
    </xf>
    <xf numFmtId="0" fontId="0" fillId="0" borderId="0" xfId="0" applyAlignment="1" applyProtection="1">
      <alignment horizontal="left"/>
    </xf>
    <xf numFmtId="0" fontId="23" fillId="0" borderId="23" xfId="8" applyFont="1" applyBorder="1" applyAlignment="1" applyProtection="1">
      <alignment horizontal="left" wrapText="1"/>
    </xf>
    <xf numFmtId="0" fontId="1" fillId="0" borderId="0" xfId="14" applyBorder="1" applyAlignment="1" applyProtection="1">
      <alignment wrapText="1"/>
    </xf>
    <xf numFmtId="0" fontId="3" fillId="2" borderId="1" xfId="14" applyFont="1" applyFill="1" applyBorder="1" applyAlignment="1" applyProtection="1">
      <alignment horizontal="center"/>
      <protection locked="0"/>
    </xf>
    <xf numFmtId="0" fontId="4" fillId="0" borderId="5" xfId="14" applyFont="1" applyFill="1" applyBorder="1" applyAlignment="1" applyProtection="1">
      <alignment horizontal="center" wrapText="1"/>
    </xf>
    <xf numFmtId="0" fontId="8" fillId="4" borderId="4" xfId="14" applyFont="1" applyFill="1" applyBorder="1" applyAlignment="1" applyProtection="1">
      <alignment horizontal="left" vertical="center"/>
    </xf>
    <xf numFmtId="0" fontId="1" fillId="4" borderId="39" xfId="14" applyFont="1" applyFill="1" applyBorder="1" applyAlignment="1" applyProtection="1">
      <alignment horizontal="left" vertical="center"/>
    </xf>
    <xf numFmtId="0" fontId="51" fillId="13" borderId="48" xfId="14" applyFont="1" applyFill="1" applyBorder="1" applyAlignment="1" applyProtection="1">
      <alignment horizontal="center"/>
    </xf>
    <xf numFmtId="0" fontId="51" fillId="13" borderId="73" xfId="14" applyFont="1" applyFill="1" applyBorder="1" applyAlignment="1" applyProtection="1">
      <alignment horizontal="center"/>
    </xf>
    <xf numFmtId="0" fontId="1" fillId="0" borderId="23" xfId="14" applyBorder="1" applyAlignment="1" applyProtection="1">
      <alignment horizontal="left"/>
    </xf>
    <xf numFmtId="0" fontId="1" fillId="0" borderId="0" xfId="14" applyBorder="1" applyAlignment="1" applyProtection="1">
      <alignment horizontal="left"/>
    </xf>
    <xf numFmtId="0" fontId="2" fillId="0" borderId="0" xfId="0" applyFont="1" applyFill="1" applyBorder="1" applyAlignment="1" applyProtection="1">
      <alignment horizontal="left"/>
    </xf>
    <xf numFmtId="0" fontId="8" fillId="0" borderId="0" xfId="0" applyFont="1" applyFill="1" applyBorder="1" applyAlignment="1" applyProtection="1">
      <alignment horizontal="left"/>
    </xf>
    <xf numFmtId="0" fontId="3" fillId="2" borderId="48" xfId="0" applyFont="1" applyFill="1" applyBorder="1" applyAlignment="1" applyProtection="1">
      <alignment horizontal="left" wrapText="1"/>
      <protection locked="0"/>
    </xf>
    <xf numFmtId="0" fontId="3" fillId="2" borderId="73" xfId="0" applyFont="1" applyFill="1" applyBorder="1" applyAlignment="1" applyProtection="1">
      <alignment horizontal="left" wrapText="1"/>
      <protection locked="0"/>
    </xf>
    <xf numFmtId="0" fontId="3" fillId="2" borderId="56" xfId="0" applyFont="1" applyFill="1" applyBorder="1" applyAlignment="1" applyProtection="1">
      <alignment horizontal="left" wrapText="1"/>
      <protection locked="0"/>
    </xf>
    <xf numFmtId="0" fontId="6" fillId="2" borderId="74" xfId="0" applyFont="1" applyFill="1" applyBorder="1" applyAlignment="1" applyProtection="1">
      <alignment horizontal="left" wrapText="1"/>
      <protection locked="0"/>
    </xf>
    <xf numFmtId="0" fontId="26" fillId="0" borderId="75" xfId="0" applyFont="1" applyBorder="1" applyAlignment="1" applyProtection="1">
      <protection locked="0"/>
    </xf>
    <xf numFmtId="0" fontId="26" fillId="0" borderId="76" xfId="0" applyFont="1" applyBorder="1" applyAlignment="1" applyProtection="1">
      <protection locked="0"/>
    </xf>
    <xf numFmtId="0" fontId="6" fillId="9" borderId="0" xfId="0" applyFont="1" applyFill="1" applyBorder="1" applyAlignment="1" applyProtection="1">
      <alignment horizontal="center"/>
    </xf>
    <xf numFmtId="0" fontId="6" fillId="0" borderId="0" xfId="0" applyFont="1" applyBorder="1" applyAlignment="1" applyProtection="1">
      <alignment horizontal="center"/>
    </xf>
    <xf numFmtId="0" fontId="52" fillId="0" borderId="0" xfId="0" applyFont="1" applyAlignment="1" applyProtection="1">
      <alignment horizontal="left" wrapText="1"/>
    </xf>
    <xf numFmtId="0" fontId="1" fillId="0" borderId="0" xfId="8" applyFont="1" applyBorder="1" applyAlignment="1" applyProtection="1">
      <alignment horizontal="left" wrapText="1"/>
    </xf>
    <xf numFmtId="0" fontId="9" fillId="0" borderId="48" xfId="8" applyFont="1" applyBorder="1" applyAlignment="1" applyProtection="1">
      <alignment horizontal="left" wrapText="1"/>
    </xf>
    <xf numFmtId="0" fontId="9" fillId="0" borderId="73" xfId="8" applyFont="1" applyBorder="1" applyAlignment="1" applyProtection="1">
      <alignment horizontal="left" wrapText="1"/>
    </xf>
    <xf numFmtId="0" fontId="9" fillId="0" borderId="56" xfId="8" applyFont="1" applyBorder="1" applyAlignment="1" applyProtection="1">
      <alignment horizontal="left" wrapText="1"/>
    </xf>
    <xf numFmtId="0" fontId="9" fillId="0" borderId="48" xfId="8" applyFont="1" applyBorder="1" applyAlignment="1" applyProtection="1">
      <alignment horizontal="center"/>
    </xf>
    <xf numFmtId="0" fontId="9" fillId="0" borderId="73" xfId="8" applyFont="1" applyBorder="1" applyAlignment="1" applyProtection="1">
      <alignment horizontal="center"/>
    </xf>
    <xf numFmtId="0" fontId="9" fillId="0" borderId="56" xfId="8" applyFont="1" applyBorder="1" applyAlignment="1" applyProtection="1">
      <alignment horizontal="center"/>
    </xf>
    <xf numFmtId="0" fontId="23" fillId="0" borderId="5" xfId="8" applyFont="1" applyBorder="1" applyAlignment="1" applyProtection="1">
      <alignment horizontal="left" wrapText="1"/>
    </xf>
    <xf numFmtId="0" fontId="1" fillId="0" borderId="5" xfId="12" applyBorder="1" applyAlignment="1">
      <alignment wrapText="1"/>
    </xf>
    <xf numFmtId="0" fontId="6" fillId="0" borderId="0" xfId="8" applyFont="1" applyBorder="1" applyAlignment="1" applyProtection="1">
      <alignment horizontal="left"/>
    </xf>
    <xf numFmtId="0" fontId="23" fillId="0" borderId="22" xfId="8" applyFont="1" applyBorder="1" applyAlignment="1" applyProtection="1">
      <alignment horizontal="left" wrapText="1"/>
    </xf>
    <xf numFmtId="0" fontId="1" fillId="0" borderId="22" xfId="12" applyBorder="1" applyAlignment="1">
      <alignment wrapText="1"/>
    </xf>
    <xf numFmtId="0" fontId="21" fillId="0" borderId="3" xfId="8" applyFont="1" applyBorder="1" applyAlignment="1" applyProtection="1">
      <alignment horizontal="center" wrapText="1"/>
    </xf>
    <xf numFmtId="0" fontId="11" fillId="2" borderId="48" xfId="8" applyFont="1" applyFill="1" applyBorder="1" applyAlignment="1" applyProtection="1">
      <alignment horizontal="center"/>
      <protection locked="0"/>
    </xf>
    <xf numFmtId="0" fontId="11" fillId="2" borderId="77" xfId="8" applyFont="1" applyFill="1" applyBorder="1" applyAlignment="1" applyProtection="1">
      <alignment horizontal="center"/>
      <protection locked="0"/>
    </xf>
    <xf numFmtId="0" fontId="11" fillId="2" borderId="64" xfId="8" applyFont="1" applyFill="1" applyBorder="1" applyAlignment="1" applyProtection="1">
      <alignment horizontal="center"/>
      <protection locked="0"/>
    </xf>
    <xf numFmtId="0" fontId="11" fillId="2" borderId="78" xfId="8" applyFont="1" applyFill="1" applyBorder="1" applyAlignment="1" applyProtection="1">
      <alignment horizontal="center"/>
      <protection locked="0"/>
    </xf>
    <xf numFmtId="0" fontId="11" fillId="0" borderId="0" xfId="8" applyFont="1" applyBorder="1" applyAlignment="1" applyProtection="1">
      <alignment horizontal="center" wrapText="1"/>
    </xf>
    <xf numFmtId="0" fontId="1" fillId="0" borderId="0" xfId="12" applyAlignment="1" applyProtection="1">
      <alignment wrapText="1"/>
    </xf>
    <xf numFmtId="0" fontId="5" fillId="0" borderId="0" xfId="8" applyFont="1" applyFill="1" applyBorder="1" applyAlignment="1" applyProtection="1">
      <alignment horizontal="center"/>
    </xf>
    <xf numFmtId="0" fontId="6" fillId="9" borderId="0" xfId="8" applyFont="1" applyFill="1" applyBorder="1" applyAlignment="1" applyProtection="1">
      <alignment horizontal="center"/>
    </xf>
    <xf numFmtId="0" fontId="6" fillId="0" borderId="0" xfId="8" applyFont="1" applyBorder="1" applyAlignment="1" applyProtection="1">
      <alignment horizontal="center"/>
    </xf>
    <xf numFmtId="0" fontId="30" fillId="0" borderId="0" xfId="8" applyFont="1" applyFill="1" applyBorder="1" applyAlignment="1" applyProtection="1">
      <alignment horizontal="center" wrapText="1"/>
    </xf>
    <xf numFmtId="0" fontId="1" fillId="0" borderId="0" xfId="12" applyAlignment="1" applyProtection="1">
      <alignment horizontal="center" wrapText="1"/>
    </xf>
    <xf numFmtId="165" fontId="22" fillId="0" borderId="1" xfId="8" applyNumberFormat="1" applyFont="1" applyBorder="1" applyAlignment="1" applyProtection="1">
      <alignment horizontal="right" wrapText="1"/>
    </xf>
    <xf numFmtId="0" fontId="1" fillId="0" borderId="1" xfId="12" applyBorder="1" applyAlignment="1">
      <alignment horizontal="right" wrapText="1"/>
    </xf>
    <xf numFmtId="0" fontId="1" fillId="0" borderId="66" xfId="12" applyBorder="1" applyAlignment="1">
      <alignment horizontal="right" wrapText="1"/>
    </xf>
    <xf numFmtId="0" fontId="21" fillId="0" borderId="1" xfId="8" applyFont="1" applyBorder="1" applyAlignment="1" applyProtection="1">
      <alignment horizontal="right" wrapText="1"/>
    </xf>
    <xf numFmtId="0" fontId="6" fillId="2" borderId="0" xfId="8" applyFont="1" applyFill="1" applyBorder="1" applyAlignment="1" applyProtection="1">
      <alignment horizontal="center"/>
      <protection locked="0"/>
    </xf>
    <xf numFmtId="165" fontId="60" fillId="0" borderId="0" xfId="8" applyNumberFormat="1" applyFont="1" applyFill="1" applyBorder="1" applyAlignment="1" applyProtection="1">
      <alignment horizontal="left" wrapText="1"/>
    </xf>
    <xf numFmtId="0" fontId="0" fillId="0" borderId="0" xfId="0" applyAlignment="1" applyProtection="1"/>
    <xf numFmtId="0" fontId="62" fillId="0" borderId="0" xfId="8" applyFont="1" applyBorder="1" applyAlignment="1" applyProtection="1">
      <alignment horizontal="left" wrapText="1"/>
    </xf>
    <xf numFmtId="0" fontId="23" fillId="0" borderId="0" xfId="8" applyFont="1" applyBorder="1" applyAlignment="1" applyProtection="1">
      <alignment horizontal="left" wrapText="1"/>
    </xf>
    <xf numFmtId="0" fontId="0" fillId="0" borderId="0" xfId="0" applyAlignment="1" applyProtection="1">
      <alignment wrapText="1"/>
    </xf>
    <xf numFmtId="0" fontId="0" fillId="0" borderId="0" xfId="0" applyBorder="1" applyAlignment="1" applyProtection="1">
      <alignment wrapText="1"/>
    </xf>
    <xf numFmtId="0" fontId="60" fillId="0" borderId="0" xfId="8" applyFont="1" applyBorder="1" applyAlignment="1" applyProtection="1">
      <alignment horizontal="left" wrapText="1"/>
    </xf>
    <xf numFmtId="0" fontId="6" fillId="2" borderId="0" xfId="8" applyFont="1" applyFill="1" applyBorder="1" applyAlignment="1" applyProtection="1">
      <alignment horizontal="center"/>
    </xf>
    <xf numFmtId="0" fontId="6" fillId="0" borderId="0" xfId="0" applyFont="1" applyBorder="1" applyAlignment="1">
      <alignment horizontal="left" wrapText="1"/>
    </xf>
    <xf numFmtId="0" fontId="6" fillId="0" borderId="6" xfId="0" applyFont="1" applyBorder="1" applyAlignment="1">
      <alignment horizontal="left" wrapText="1"/>
    </xf>
    <xf numFmtId="0" fontId="6" fillId="0" borderId="0" xfId="8" applyFont="1" applyBorder="1" applyAlignment="1" applyProtection="1">
      <alignment horizontal="left" wrapText="1"/>
    </xf>
    <xf numFmtId="0" fontId="32" fillId="0" borderId="68" xfId="0" applyFont="1" applyBorder="1" applyAlignment="1">
      <alignment horizontal="center" wrapText="1"/>
    </xf>
    <xf numFmtId="0" fontId="32" fillId="0" borderId="1" xfId="0" applyFont="1" applyBorder="1" applyAlignment="1">
      <alignment horizontal="center" wrapText="1"/>
    </xf>
    <xf numFmtId="0" fontId="32" fillId="0" borderId="56" xfId="0" applyFont="1" applyBorder="1" applyAlignment="1">
      <alignment horizontal="center" wrapText="1"/>
    </xf>
    <xf numFmtId="0" fontId="32" fillId="0" borderId="69" xfId="0" applyFont="1" applyBorder="1" applyAlignment="1">
      <alignment horizontal="center" wrapText="1"/>
    </xf>
    <xf numFmtId="0" fontId="32" fillId="0" borderId="4" xfId="0" applyFont="1" applyBorder="1" applyAlignment="1">
      <alignment horizontal="center" wrapText="1"/>
    </xf>
    <xf numFmtId="0" fontId="32" fillId="0" borderId="39" xfId="0" applyFont="1" applyBorder="1" applyAlignment="1">
      <alignment horizontal="center" wrapText="1"/>
    </xf>
  </cellXfs>
  <cellStyles count="19">
    <cellStyle name="Comma" xfId="1" builtinId="3"/>
    <cellStyle name="Currency" xfId="2" builtinId="4"/>
    <cellStyle name="Currency [0] 2" xfId="3" xr:uid="{00000000-0005-0000-0000-000002000000}"/>
    <cellStyle name="Currency [0] 3" xfId="13" xr:uid="{00000000-0005-0000-0000-000003000000}"/>
    <cellStyle name="Currency 2" xfId="4" xr:uid="{00000000-0005-0000-0000-000004000000}"/>
    <cellStyle name="Currency 2 2" xfId="15" xr:uid="{00000000-0005-0000-0000-000005000000}"/>
    <cellStyle name="Good" xfId="5" builtinId="26"/>
    <cellStyle name="Hyperlink" xfId="18" builtinId="8"/>
    <cellStyle name="Normal" xfId="0" builtinId="0"/>
    <cellStyle name="Normal 2" xfId="6" xr:uid="{00000000-0005-0000-0000-000009000000}"/>
    <cellStyle name="Normal 2 2" xfId="14" xr:uid="{00000000-0005-0000-0000-00000A000000}"/>
    <cellStyle name="Normal 3" xfId="7" xr:uid="{00000000-0005-0000-0000-00000B000000}"/>
    <cellStyle name="Normal 4" xfId="12" xr:uid="{00000000-0005-0000-0000-00000C000000}"/>
    <cellStyle name="Normal_unit information table" xfId="8" xr:uid="{00000000-0005-0000-0000-00000D000000}"/>
    <cellStyle name="Percent" xfId="9" builtinId="5"/>
    <cellStyle name="Percent 2" xfId="10" xr:uid="{00000000-0005-0000-0000-00000F000000}"/>
    <cellStyle name="Percent 2 2" xfId="16" xr:uid="{00000000-0005-0000-0000-000010000000}"/>
    <cellStyle name="Percent 3" xfId="11" xr:uid="{00000000-0005-0000-0000-000011000000}"/>
    <cellStyle name="Percent 4" xfId="17" xr:uid="{00000000-0005-0000-0000-000012000000}"/>
  </cellStyles>
  <dxfs count="0"/>
  <tableStyles count="0" defaultTableStyle="TableStyleMedium2" defaultPivotStyle="PivotStyleLight16"/>
  <colors>
    <mruColors>
      <color rgb="FFCCFF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N$15" lockText="1" noThreeD="1"/>
</file>

<file path=xl/ctrlProps/ctrlProp17.xml><?xml version="1.0" encoding="utf-8"?>
<formControlPr xmlns="http://schemas.microsoft.com/office/spreadsheetml/2009/9/main" objectType="CheckBox" fmlaLink="$O$15" lockText="1" noThreeD="1"/>
</file>

<file path=xl/ctrlProps/ctrlProp18.xml><?xml version="1.0" encoding="utf-8"?>
<formControlPr xmlns="http://schemas.microsoft.com/office/spreadsheetml/2009/9/main" objectType="CheckBox" fmlaLink="$P$15" lockText="1" noThreeD="1"/>
</file>

<file path=xl/ctrlProps/ctrlProp19.xml><?xml version="1.0" encoding="utf-8"?>
<formControlPr xmlns="http://schemas.microsoft.com/office/spreadsheetml/2009/9/main" objectType="CheckBox" fmlaLink="$Q$15"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fmlaLink="$N$16" lockText="1" noThreeD="1"/>
</file>

<file path=xl/ctrlProps/ctrlProp22.xml><?xml version="1.0" encoding="utf-8"?>
<formControlPr xmlns="http://schemas.microsoft.com/office/spreadsheetml/2009/9/main" objectType="CheckBox" fmlaLink="$O$16" lockText="1" noThreeD="1"/>
</file>

<file path=xl/ctrlProps/ctrlProp23.xml><?xml version="1.0" encoding="utf-8"?>
<formControlPr xmlns="http://schemas.microsoft.com/office/spreadsheetml/2009/9/main" objectType="CheckBox" fmlaLink="$P$16" lockText="1" noThreeD="1"/>
</file>

<file path=xl/ctrlProps/ctrlProp24.xml><?xml version="1.0" encoding="utf-8"?>
<formControlPr xmlns="http://schemas.microsoft.com/office/spreadsheetml/2009/9/main" objectType="CheckBox" fmlaLink="$Q$16" lockText="1" noThreeD="1"/>
</file>

<file path=xl/ctrlProps/ctrlProp25.xml><?xml version="1.0" encoding="utf-8"?>
<formControlPr xmlns="http://schemas.microsoft.com/office/spreadsheetml/2009/9/main" objectType="CheckBox" fmlaLink="$N$17" lockText="1" noThreeD="1"/>
</file>

<file path=xl/ctrlProps/ctrlProp26.xml><?xml version="1.0" encoding="utf-8"?>
<formControlPr xmlns="http://schemas.microsoft.com/office/spreadsheetml/2009/9/main" objectType="CheckBox" fmlaLink="$O$17" lockText="1" noThreeD="1"/>
</file>

<file path=xl/ctrlProps/ctrlProp27.xml><?xml version="1.0" encoding="utf-8"?>
<formControlPr xmlns="http://schemas.microsoft.com/office/spreadsheetml/2009/9/main" objectType="CheckBox" fmlaLink="$P$17" lockText="1" noThreeD="1"/>
</file>

<file path=xl/ctrlProps/ctrlProp28.xml><?xml version="1.0" encoding="utf-8"?>
<formControlPr xmlns="http://schemas.microsoft.com/office/spreadsheetml/2009/9/main" objectType="CheckBox" fmlaLink="$Q$17" lockText="1" noThreeD="1"/>
</file>

<file path=xl/ctrlProps/ctrlProp29.xml><?xml version="1.0" encoding="utf-8"?>
<formControlPr xmlns="http://schemas.microsoft.com/office/spreadsheetml/2009/9/main" objectType="CheckBox" fmlaLink="$N$18"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O$18" lockText="1" noThreeD="1"/>
</file>

<file path=xl/ctrlProps/ctrlProp31.xml><?xml version="1.0" encoding="utf-8"?>
<formControlPr xmlns="http://schemas.microsoft.com/office/spreadsheetml/2009/9/main" objectType="CheckBox" fmlaLink="$P$18" lockText="1" noThreeD="1"/>
</file>

<file path=xl/ctrlProps/ctrlProp32.xml><?xml version="1.0" encoding="utf-8"?>
<formControlPr xmlns="http://schemas.microsoft.com/office/spreadsheetml/2009/9/main" objectType="CheckBox" fmlaLink="$Q$18" lockText="1" noThreeD="1"/>
</file>

<file path=xl/ctrlProps/ctrlProp33.xml><?xml version="1.0" encoding="utf-8"?>
<formControlPr xmlns="http://schemas.microsoft.com/office/spreadsheetml/2009/9/main" objectType="CheckBox" fmlaLink="$N$19" lockText="1" noThreeD="1"/>
</file>

<file path=xl/ctrlProps/ctrlProp34.xml><?xml version="1.0" encoding="utf-8"?>
<formControlPr xmlns="http://schemas.microsoft.com/office/spreadsheetml/2009/9/main" objectType="CheckBox" fmlaLink="$O$19" lockText="1" noThreeD="1"/>
</file>

<file path=xl/ctrlProps/ctrlProp35.xml><?xml version="1.0" encoding="utf-8"?>
<formControlPr xmlns="http://schemas.microsoft.com/office/spreadsheetml/2009/9/main" objectType="CheckBox" fmlaLink="$P$19" lockText="1" noThreeD="1"/>
</file>

<file path=xl/ctrlProps/ctrlProp36.xml><?xml version="1.0" encoding="utf-8"?>
<formControlPr xmlns="http://schemas.microsoft.com/office/spreadsheetml/2009/9/main" objectType="CheckBox" fmlaLink="$Q$19" lockText="1" noThreeD="1"/>
</file>

<file path=xl/ctrlProps/ctrlProp37.xml><?xml version="1.0" encoding="utf-8"?>
<formControlPr xmlns="http://schemas.microsoft.com/office/spreadsheetml/2009/9/main" objectType="CheckBox" fmlaLink="$N$20" lockText="1" noThreeD="1"/>
</file>

<file path=xl/ctrlProps/ctrlProp38.xml><?xml version="1.0" encoding="utf-8"?>
<formControlPr xmlns="http://schemas.microsoft.com/office/spreadsheetml/2009/9/main" objectType="CheckBox" fmlaLink="$O$20" lockText="1" noThreeD="1"/>
</file>

<file path=xl/ctrlProps/ctrlProp39.xml><?xml version="1.0" encoding="utf-8"?>
<formControlPr xmlns="http://schemas.microsoft.com/office/spreadsheetml/2009/9/main" objectType="CheckBox" fmlaLink="$P$20"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Q$20" lockText="1" noThreeD="1"/>
</file>

<file path=xl/ctrlProps/ctrlProp41.xml><?xml version="1.0" encoding="utf-8"?>
<formControlPr xmlns="http://schemas.microsoft.com/office/spreadsheetml/2009/9/main" objectType="CheckBox" fmlaLink="$N$21" lockText="1" noThreeD="1"/>
</file>

<file path=xl/ctrlProps/ctrlProp42.xml><?xml version="1.0" encoding="utf-8"?>
<formControlPr xmlns="http://schemas.microsoft.com/office/spreadsheetml/2009/9/main" objectType="CheckBox" fmlaLink="$O$21" lockText="1" noThreeD="1"/>
</file>

<file path=xl/ctrlProps/ctrlProp43.xml><?xml version="1.0" encoding="utf-8"?>
<formControlPr xmlns="http://schemas.microsoft.com/office/spreadsheetml/2009/9/main" objectType="CheckBox" fmlaLink="$P$21" lockText="1" noThreeD="1"/>
</file>

<file path=xl/ctrlProps/ctrlProp44.xml><?xml version="1.0" encoding="utf-8"?>
<formControlPr xmlns="http://schemas.microsoft.com/office/spreadsheetml/2009/9/main" objectType="CheckBox" fmlaLink="$Q$21" lockText="1" noThreeD="1"/>
</file>

<file path=xl/ctrlProps/ctrlProp45.xml><?xml version="1.0" encoding="utf-8"?>
<formControlPr xmlns="http://schemas.microsoft.com/office/spreadsheetml/2009/9/main" objectType="CheckBox" fmlaLink="$N$22" lockText="1" noThreeD="1"/>
</file>

<file path=xl/ctrlProps/ctrlProp46.xml><?xml version="1.0" encoding="utf-8"?>
<formControlPr xmlns="http://schemas.microsoft.com/office/spreadsheetml/2009/9/main" objectType="CheckBox" fmlaLink="$O$22" lockText="1" noThreeD="1"/>
</file>

<file path=xl/ctrlProps/ctrlProp47.xml><?xml version="1.0" encoding="utf-8"?>
<formControlPr xmlns="http://schemas.microsoft.com/office/spreadsheetml/2009/9/main" objectType="CheckBox" fmlaLink="$P$22" lockText="1" noThreeD="1"/>
</file>

<file path=xl/ctrlProps/ctrlProp48.xml><?xml version="1.0" encoding="utf-8"?>
<formControlPr xmlns="http://schemas.microsoft.com/office/spreadsheetml/2009/9/main" objectType="CheckBox" fmlaLink="$Q$22" lockText="1" noThreeD="1"/>
</file>

<file path=xl/ctrlProps/ctrlProp49.xml><?xml version="1.0" encoding="utf-8"?>
<formControlPr xmlns="http://schemas.microsoft.com/office/spreadsheetml/2009/9/main" objectType="CheckBox" fmlaLink="$N$23"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O$23" lockText="1" noThreeD="1"/>
</file>

<file path=xl/ctrlProps/ctrlProp51.xml><?xml version="1.0" encoding="utf-8"?>
<formControlPr xmlns="http://schemas.microsoft.com/office/spreadsheetml/2009/9/main" objectType="CheckBox" fmlaLink="$P$23" lockText="1" noThreeD="1"/>
</file>

<file path=xl/ctrlProps/ctrlProp52.xml><?xml version="1.0" encoding="utf-8"?>
<formControlPr xmlns="http://schemas.microsoft.com/office/spreadsheetml/2009/9/main" objectType="CheckBox" fmlaLink="$Q$23" lockText="1" noThreeD="1"/>
</file>

<file path=xl/ctrlProps/ctrlProp53.xml><?xml version="1.0" encoding="utf-8"?>
<formControlPr xmlns="http://schemas.microsoft.com/office/spreadsheetml/2009/9/main" objectType="CheckBox" fmlaLink="$N$24" lockText="1" noThreeD="1"/>
</file>

<file path=xl/ctrlProps/ctrlProp54.xml><?xml version="1.0" encoding="utf-8"?>
<formControlPr xmlns="http://schemas.microsoft.com/office/spreadsheetml/2009/9/main" objectType="CheckBox" fmlaLink="$O$24" lockText="1" noThreeD="1"/>
</file>

<file path=xl/ctrlProps/ctrlProp55.xml><?xml version="1.0" encoding="utf-8"?>
<formControlPr xmlns="http://schemas.microsoft.com/office/spreadsheetml/2009/9/main" objectType="CheckBox" fmlaLink="$P$24" lockText="1" noThreeD="1"/>
</file>

<file path=xl/ctrlProps/ctrlProp56.xml><?xml version="1.0" encoding="utf-8"?>
<formControlPr xmlns="http://schemas.microsoft.com/office/spreadsheetml/2009/9/main" objectType="CheckBox" fmlaLink="$Q$24" lockText="1" noThreeD="1"/>
</file>

<file path=xl/ctrlProps/ctrlProp57.xml><?xml version="1.0" encoding="utf-8"?>
<formControlPr xmlns="http://schemas.microsoft.com/office/spreadsheetml/2009/9/main" objectType="CheckBox" fmlaLink="$N$25" lockText="1" noThreeD="1"/>
</file>

<file path=xl/ctrlProps/ctrlProp58.xml><?xml version="1.0" encoding="utf-8"?>
<formControlPr xmlns="http://schemas.microsoft.com/office/spreadsheetml/2009/9/main" objectType="CheckBox" fmlaLink="$O$25" lockText="1" noThreeD="1"/>
</file>

<file path=xl/ctrlProps/ctrlProp59.xml><?xml version="1.0" encoding="utf-8"?>
<formControlPr xmlns="http://schemas.microsoft.com/office/spreadsheetml/2009/9/main" objectType="CheckBox" fmlaLink="$P$25"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Q$25" lockText="1" noThreeD="1"/>
</file>

<file path=xl/ctrlProps/ctrlProp61.xml><?xml version="1.0" encoding="utf-8"?>
<formControlPr xmlns="http://schemas.microsoft.com/office/spreadsheetml/2009/9/main" objectType="CheckBox" fmlaLink="$N$26" lockText="1" noThreeD="1"/>
</file>

<file path=xl/ctrlProps/ctrlProp62.xml><?xml version="1.0" encoding="utf-8"?>
<formControlPr xmlns="http://schemas.microsoft.com/office/spreadsheetml/2009/9/main" objectType="CheckBox" fmlaLink="$O$26" lockText="1" noThreeD="1"/>
</file>

<file path=xl/ctrlProps/ctrlProp63.xml><?xml version="1.0" encoding="utf-8"?>
<formControlPr xmlns="http://schemas.microsoft.com/office/spreadsheetml/2009/9/main" objectType="CheckBox" fmlaLink="$P$26" lockText="1" noThreeD="1"/>
</file>

<file path=xl/ctrlProps/ctrlProp64.xml><?xml version="1.0" encoding="utf-8"?>
<formControlPr xmlns="http://schemas.microsoft.com/office/spreadsheetml/2009/9/main" objectType="CheckBox" fmlaLink="$Q$26" lockText="1" noThreeD="1"/>
</file>

<file path=xl/ctrlProps/ctrlProp65.xml><?xml version="1.0" encoding="utf-8"?>
<formControlPr xmlns="http://schemas.microsoft.com/office/spreadsheetml/2009/9/main" objectType="CheckBox" fmlaLink="$Q$15" lockText="1" noThreeD="1"/>
</file>

<file path=xl/ctrlProps/ctrlProp66.xml><?xml version="1.0" encoding="utf-8"?>
<formControlPr xmlns="http://schemas.microsoft.com/office/spreadsheetml/2009/9/main" objectType="CheckBox" fmlaLink="$R$15" lockText="1" noThreeD="1"/>
</file>

<file path=xl/ctrlProps/ctrlProp67.xml><?xml version="1.0" encoding="utf-8"?>
<formControlPr xmlns="http://schemas.microsoft.com/office/spreadsheetml/2009/9/main" objectType="CheckBox" fmlaLink="$R$16" lockText="1" noThreeD="1"/>
</file>

<file path=xl/ctrlProps/ctrlProp68.xml><?xml version="1.0" encoding="utf-8"?>
<formControlPr xmlns="http://schemas.microsoft.com/office/spreadsheetml/2009/9/main" objectType="CheckBox" fmlaLink="$R$17" lockText="1" noThreeD="1"/>
</file>

<file path=xl/ctrlProps/ctrlProp69.xml><?xml version="1.0" encoding="utf-8"?>
<formControlPr xmlns="http://schemas.microsoft.com/office/spreadsheetml/2009/9/main" objectType="CheckBox" fmlaLink="$R$18"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R$19" lockText="1" noThreeD="1"/>
</file>

<file path=xl/ctrlProps/ctrlProp71.xml><?xml version="1.0" encoding="utf-8"?>
<formControlPr xmlns="http://schemas.microsoft.com/office/spreadsheetml/2009/9/main" objectType="CheckBox" fmlaLink="$R$20" lockText="1" noThreeD="1"/>
</file>

<file path=xl/ctrlProps/ctrlProp72.xml><?xml version="1.0" encoding="utf-8"?>
<formControlPr xmlns="http://schemas.microsoft.com/office/spreadsheetml/2009/9/main" objectType="CheckBox" fmlaLink="$R$21" lockText="1" noThreeD="1"/>
</file>

<file path=xl/ctrlProps/ctrlProp73.xml><?xml version="1.0" encoding="utf-8"?>
<formControlPr xmlns="http://schemas.microsoft.com/office/spreadsheetml/2009/9/main" objectType="CheckBox" fmlaLink="$R$22" lockText="1" noThreeD="1"/>
</file>

<file path=xl/ctrlProps/ctrlProp74.xml><?xml version="1.0" encoding="utf-8"?>
<formControlPr xmlns="http://schemas.microsoft.com/office/spreadsheetml/2009/9/main" objectType="CheckBox" fmlaLink="$R$23" lockText="1" noThreeD="1"/>
</file>

<file path=xl/ctrlProps/ctrlProp75.xml><?xml version="1.0" encoding="utf-8"?>
<formControlPr xmlns="http://schemas.microsoft.com/office/spreadsheetml/2009/9/main" objectType="CheckBox" fmlaLink="$R$24" lockText="1" noThreeD="1"/>
</file>

<file path=xl/ctrlProps/ctrlProp76.xml><?xml version="1.0" encoding="utf-8"?>
<formControlPr xmlns="http://schemas.microsoft.com/office/spreadsheetml/2009/9/main" objectType="CheckBox" fmlaLink="$R$25" lockText="1" noThreeD="1"/>
</file>

<file path=xl/ctrlProps/ctrlProp77.xml><?xml version="1.0" encoding="utf-8"?>
<formControlPr xmlns="http://schemas.microsoft.com/office/spreadsheetml/2009/9/main" objectType="CheckBox" fmlaLink="$R$2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2260600</xdr:colOff>
          <xdr:row>24</xdr:row>
          <xdr:rowOff>342900</xdr:rowOff>
        </xdr:from>
        <xdr:to>
          <xdr:col>2</xdr:col>
          <xdr:colOff>222250</xdr:colOff>
          <xdr:row>25</xdr:row>
          <xdr:rowOff>190500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1098550</xdr:colOff>
          <xdr:row>24</xdr:row>
          <xdr:rowOff>342900</xdr:rowOff>
        </xdr:from>
        <xdr:to>
          <xdr:col>5</xdr:col>
          <xdr:colOff>222250</xdr:colOff>
          <xdr:row>25</xdr:row>
          <xdr:rowOff>190500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2260600</xdr:colOff>
          <xdr:row>32</xdr:row>
          <xdr:rowOff>342900</xdr:rowOff>
        </xdr:from>
        <xdr:to>
          <xdr:col>2</xdr:col>
          <xdr:colOff>222250</xdr:colOff>
          <xdr:row>33</xdr:row>
          <xdr:rowOff>190500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876300</xdr:colOff>
          <xdr:row>32</xdr:row>
          <xdr:rowOff>342900</xdr:rowOff>
        </xdr:from>
        <xdr:to>
          <xdr:col>4</xdr:col>
          <xdr:colOff>222250</xdr:colOff>
          <xdr:row>33</xdr:row>
          <xdr:rowOff>190500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32</xdr:row>
          <xdr:rowOff>342900</xdr:rowOff>
        </xdr:from>
        <xdr:to>
          <xdr:col>6</xdr:col>
          <xdr:colOff>222250</xdr:colOff>
          <xdr:row>33</xdr:row>
          <xdr:rowOff>190500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342900</xdr:rowOff>
        </xdr:from>
        <xdr:to>
          <xdr:col>2</xdr:col>
          <xdr:colOff>228600</xdr:colOff>
          <xdr:row>34</xdr:row>
          <xdr:rowOff>190500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869950</xdr:colOff>
          <xdr:row>33</xdr:row>
          <xdr:rowOff>342900</xdr:rowOff>
        </xdr:from>
        <xdr:to>
          <xdr:col>4</xdr:col>
          <xdr:colOff>209550</xdr:colOff>
          <xdr:row>34</xdr:row>
          <xdr:rowOff>190500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342900</xdr:rowOff>
        </xdr:from>
        <xdr:to>
          <xdr:col>6</xdr:col>
          <xdr:colOff>228600</xdr:colOff>
          <xdr:row>34</xdr:row>
          <xdr:rowOff>190500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2260600</xdr:colOff>
          <xdr:row>34</xdr:row>
          <xdr:rowOff>342900</xdr:rowOff>
        </xdr:from>
        <xdr:to>
          <xdr:col>2</xdr:col>
          <xdr:colOff>222250</xdr:colOff>
          <xdr:row>35</xdr:row>
          <xdr:rowOff>190500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2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869950</xdr:colOff>
          <xdr:row>34</xdr:row>
          <xdr:rowOff>336550</xdr:rowOff>
        </xdr:from>
        <xdr:to>
          <xdr:col>4</xdr:col>
          <xdr:colOff>209550</xdr:colOff>
          <xdr:row>35</xdr:row>
          <xdr:rowOff>184150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2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342900</xdr:rowOff>
        </xdr:from>
        <xdr:to>
          <xdr:col>6</xdr:col>
          <xdr:colOff>228600</xdr:colOff>
          <xdr:row>35</xdr:row>
          <xdr:rowOff>190500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2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35</xdr:row>
          <xdr:rowOff>336550</xdr:rowOff>
        </xdr:from>
        <xdr:to>
          <xdr:col>2</xdr:col>
          <xdr:colOff>209550</xdr:colOff>
          <xdr:row>36</xdr:row>
          <xdr:rowOff>184150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2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869950</xdr:colOff>
          <xdr:row>35</xdr:row>
          <xdr:rowOff>342900</xdr:rowOff>
        </xdr:from>
        <xdr:to>
          <xdr:col>4</xdr:col>
          <xdr:colOff>209550</xdr:colOff>
          <xdr:row>36</xdr:row>
          <xdr:rowOff>190500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2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2228850</xdr:colOff>
          <xdr:row>57</xdr:row>
          <xdr:rowOff>342900</xdr:rowOff>
        </xdr:from>
        <xdr:to>
          <xdr:col>1</xdr:col>
          <xdr:colOff>222250</xdr:colOff>
          <xdr:row>58</xdr:row>
          <xdr:rowOff>190500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2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2228850</xdr:colOff>
          <xdr:row>58</xdr:row>
          <xdr:rowOff>342900</xdr:rowOff>
        </xdr:from>
        <xdr:to>
          <xdr:col>1</xdr:col>
          <xdr:colOff>222250</xdr:colOff>
          <xdr:row>59</xdr:row>
          <xdr:rowOff>190500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2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14</xdr:row>
          <xdr:rowOff>38100</xdr:rowOff>
        </xdr:from>
        <xdr:to>
          <xdr:col>5</xdr:col>
          <xdr:colOff>336550</xdr:colOff>
          <xdr:row>14</xdr:row>
          <xdr:rowOff>146050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3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38100</xdr:rowOff>
        </xdr:from>
        <xdr:to>
          <xdr:col>6</xdr:col>
          <xdr:colOff>336550</xdr:colOff>
          <xdr:row>14</xdr:row>
          <xdr:rowOff>146050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3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14</xdr:row>
          <xdr:rowOff>38100</xdr:rowOff>
        </xdr:from>
        <xdr:to>
          <xdr:col>7</xdr:col>
          <xdr:colOff>336550</xdr:colOff>
          <xdr:row>14</xdr:row>
          <xdr:rowOff>146050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3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14</xdr:row>
          <xdr:rowOff>38100</xdr:rowOff>
        </xdr:from>
        <xdr:to>
          <xdr:col>8</xdr:col>
          <xdr:colOff>336550</xdr:colOff>
          <xdr:row>14</xdr:row>
          <xdr:rowOff>146050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3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15</xdr:row>
          <xdr:rowOff>38100</xdr:rowOff>
        </xdr:from>
        <xdr:to>
          <xdr:col>5</xdr:col>
          <xdr:colOff>336550</xdr:colOff>
          <xdr:row>15</xdr:row>
          <xdr:rowOff>146050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3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15</xdr:row>
          <xdr:rowOff>38100</xdr:rowOff>
        </xdr:from>
        <xdr:to>
          <xdr:col>5</xdr:col>
          <xdr:colOff>336550</xdr:colOff>
          <xdr:row>15</xdr:row>
          <xdr:rowOff>146050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3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15</xdr:row>
          <xdr:rowOff>38100</xdr:rowOff>
        </xdr:from>
        <xdr:to>
          <xdr:col>6</xdr:col>
          <xdr:colOff>336550</xdr:colOff>
          <xdr:row>15</xdr:row>
          <xdr:rowOff>146050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3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15</xdr:row>
          <xdr:rowOff>38100</xdr:rowOff>
        </xdr:from>
        <xdr:to>
          <xdr:col>7</xdr:col>
          <xdr:colOff>336550</xdr:colOff>
          <xdr:row>15</xdr:row>
          <xdr:rowOff>146050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3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15</xdr:row>
          <xdr:rowOff>38100</xdr:rowOff>
        </xdr:from>
        <xdr:to>
          <xdr:col>8</xdr:col>
          <xdr:colOff>336550</xdr:colOff>
          <xdr:row>15</xdr:row>
          <xdr:rowOff>146050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3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16</xdr:row>
          <xdr:rowOff>38100</xdr:rowOff>
        </xdr:from>
        <xdr:to>
          <xdr:col>5</xdr:col>
          <xdr:colOff>336550</xdr:colOff>
          <xdr:row>16</xdr:row>
          <xdr:rowOff>146050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3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16</xdr:row>
          <xdr:rowOff>38100</xdr:rowOff>
        </xdr:from>
        <xdr:to>
          <xdr:col>6</xdr:col>
          <xdr:colOff>336550</xdr:colOff>
          <xdr:row>16</xdr:row>
          <xdr:rowOff>146050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3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38100</xdr:rowOff>
        </xdr:from>
        <xdr:to>
          <xdr:col>7</xdr:col>
          <xdr:colOff>336550</xdr:colOff>
          <xdr:row>16</xdr:row>
          <xdr:rowOff>146050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3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16</xdr:row>
          <xdr:rowOff>38100</xdr:rowOff>
        </xdr:from>
        <xdr:to>
          <xdr:col>8</xdr:col>
          <xdr:colOff>336550</xdr:colOff>
          <xdr:row>16</xdr:row>
          <xdr:rowOff>146050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3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38100</xdr:rowOff>
        </xdr:from>
        <xdr:to>
          <xdr:col>5</xdr:col>
          <xdr:colOff>336550</xdr:colOff>
          <xdr:row>17</xdr:row>
          <xdr:rowOff>146050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3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17</xdr:row>
          <xdr:rowOff>38100</xdr:rowOff>
        </xdr:from>
        <xdr:to>
          <xdr:col>6</xdr:col>
          <xdr:colOff>336550</xdr:colOff>
          <xdr:row>17</xdr:row>
          <xdr:rowOff>146050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3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xdr:row>
          <xdr:rowOff>38100</xdr:rowOff>
        </xdr:from>
        <xdr:to>
          <xdr:col>7</xdr:col>
          <xdr:colOff>336550</xdr:colOff>
          <xdr:row>17</xdr:row>
          <xdr:rowOff>146050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3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17</xdr:row>
          <xdr:rowOff>38100</xdr:rowOff>
        </xdr:from>
        <xdr:to>
          <xdr:col>8</xdr:col>
          <xdr:colOff>336550</xdr:colOff>
          <xdr:row>17</xdr:row>
          <xdr:rowOff>146050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3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18</xdr:row>
          <xdr:rowOff>38100</xdr:rowOff>
        </xdr:from>
        <xdr:to>
          <xdr:col>5</xdr:col>
          <xdr:colOff>336550</xdr:colOff>
          <xdr:row>18</xdr:row>
          <xdr:rowOff>146050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3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18</xdr:row>
          <xdr:rowOff>38100</xdr:rowOff>
        </xdr:from>
        <xdr:to>
          <xdr:col>6</xdr:col>
          <xdr:colOff>336550</xdr:colOff>
          <xdr:row>18</xdr:row>
          <xdr:rowOff>146050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3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18</xdr:row>
          <xdr:rowOff>38100</xdr:rowOff>
        </xdr:from>
        <xdr:to>
          <xdr:col>7</xdr:col>
          <xdr:colOff>336550</xdr:colOff>
          <xdr:row>18</xdr:row>
          <xdr:rowOff>146050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3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18</xdr:row>
          <xdr:rowOff>38100</xdr:rowOff>
        </xdr:from>
        <xdr:to>
          <xdr:col>8</xdr:col>
          <xdr:colOff>336550</xdr:colOff>
          <xdr:row>18</xdr:row>
          <xdr:rowOff>146050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3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19</xdr:row>
          <xdr:rowOff>38100</xdr:rowOff>
        </xdr:from>
        <xdr:to>
          <xdr:col>5</xdr:col>
          <xdr:colOff>336550</xdr:colOff>
          <xdr:row>19</xdr:row>
          <xdr:rowOff>146050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3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38100</xdr:rowOff>
        </xdr:from>
        <xdr:to>
          <xdr:col>6</xdr:col>
          <xdr:colOff>336550</xdr:colOff>
          <xdr:row>19</xdr:row>
          <xdr:rowOff>146050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3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19</xdr:row>
          <xdr:rowOff>38100</xdr:rowOff>
        </xdr:from>
        <xdr:to>
          <xdr:col>7</xdr:col>
          <xdr:colOff>336550</xdr:colOff>
          <xdr:row>19</xdr:row>
          <xdr:rowOff>146050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3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19</xdr:row>
          <xdr:rowOff>38100</xdr:rowOff>
        </xdr:from>
        <xdr:to>
          <xdr:col>8</xdr:col>
          <xdr:colOff>336550</xdr:colOff>
          <xdr:row>19</xdr:row>
          <xdr:rowOff>146050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3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20</xdr:row>
          <xdr:rowOff>38100</xdr:rowOff>
        </xdr:from>
        <xdr:to>
          <xdr:col>5</xdr:col>
          <xdr:colOff>336550</xdr:colOff>
          <xdr:row>20</xdr:row>
          <xdr:rowOff>146050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3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38100</xdr:rowOff>
        </xdr:from>
        <xdr:to>
          <xdr:col>6</xdr:col>
          <xdr:colOff>336550</xdr:colOff>
          <xdr:row>20</xdr:row>
          <xdr:rowOff>146050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3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20</xdr:row>
          <xdr:rowOff>38100</xdr:rowOff>
        </xdr:from>
        <xdr:to>
          <xdr:col>7</xdr:col>
          <xdr:colOff>336550</xdr:colOff>
          <xdr:row>20</xdr:row>
          <xdr:rowOff>146050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3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20</xdr:row>
          <xdr:rowOff>38100</xdr:rowOff>
        </xdr:from>
        <xdr:to>
          <xdr:col>8</xdr:col>
          <xdr:colOff>336550</xdr:colOff>
          <xdr:row>20</xdr:row>
          <xdr:rowOff>146050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3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21</xdr:row>
          <xdr:rowOff>38100</xdr:rowOff>
        </xdr:from>
        <xdr:to>
          <xdr:col>5</xdr:col>
          <xdr:colOff>336550</xdr:colOff>
          <xdr:row>21</xdr:row>
          <xdr:rowOff>146050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3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21</xdr:row>
          <xdr:rowOff>38100</xdr:rowOff>
        </xdr:from>
        <xdr:to>
          <xdr:col>6</xdr:col>
          <xdr:colOff>336550</xdr:colOff>
          <xdr:row>21</xdr:row>
          <xdr:rowOff>146050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3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21</xdr:row>
          <xdr:rowOff>38100</xdr:rowOff>
        </xdr:from>
        <xdr:to>
          <xdr:col>7</xdr:col>
          <xdr:colOff>336550</xdr:colOff>
          <xdr:row>21</xdr:row>
          <xdr:rowOff>146050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3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21</xdr:row>
          <xdr:rowOff>38100</xdr:rowOff>
        </xdr:from>
        <xdr:to>
          <xdr:col>8</xdr:col>
          <xdr:colOff>336550</xdr:colOff>
          <xdr:row>21</xdr:row>
          <xdr:rowOff>146050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3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22</xdr:row>
          <xdr:rowOff>38100</xdr:rowOff>
        </xdr:from>
        <xdr:to>
          <xdr:col>5</xdr:col>
          <xdr:colOff>336550</xdr:colOff>
          <xdr:row>22</xdr:row>
          <xdr:rowOff>146050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3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22</xdr:row>
          <xdr:rowOff>38100</xdr:rowOff>
        </xdr:from>
        <xdr:to>
          <xdr:col>6</xdr:col>
          <xdr:colOff>336550</xdr:colOff>
          <xdr:row>22</xdr:row>
          <xdr:rowOff>146050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3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22</xdr:row>
          <xdr:rowOff>38100</xdr:rowOff>
        </xdr:from>
        <xdr:to>
          <xdr:col>7</xdr:col>
          <xdr:colOff>336550</xdr:colOff>
          <xdr:row>22</xdr:row>
          <xdr:rowOff>146050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3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38100</xdr:rowOff>
        </xdr:from>
        <xdr:to>
          <xdr:col>8</xdr:col>
          <xdr:colOff>336550</xdr:colOff>
          <xdr:row>22</xdr:row>
          <xdr:rowOff>146050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3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23</xdr:row>
          <xdr:rowOff>38100</xdr:rowOff>
        </xdr:from>
        <xdr:to>
          <xdr:col>5</xdr:col>
          <xdr:colOff>336550</xdr:colOff>
          <xdr:row>23</xdr:row>
          <xdr:rowOff>146050</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3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xdr:row>
          <xdr:rowOff>38100</xdr:rowOff>
        </xdr:from>
        <xdr:to>
          <xdr:col>6</xdr:col>
          <xdr:colOff>336550</xdr:colOff>
          <xdr:row>23</xdr:row>
          <xdr:rowOff>146050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3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38100</xdr:rowOff>
        </xdr:from>
        <xdr:to>
          <xdr:col>7</xdr:col>
          <xdr:colOff>336550</xdr:colOff>
          <xdr:row>23</xdr:row>
          <xdr:rowOff>146050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3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23</xdr:row>
          <xdr:rowOff>38100</xdr:rowOff>
        </xdr:from>
        <xdr:to>
          <xdr:col>8</xdr:col>
          <xdr:colOff>336550</xdr:colOff>
          <xdr:row>23</xdr:row>
          <xdr:rowOff>146050</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3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xdr:row>
          <xdr:rowOff>38100</xdr:rowOff>
        </xdr:from>
        <xdr:to>
          <xdr:col>5</xdr:col>
          <xdr:colOff>336550</xdr:colOff>
          <xdr:row>24</xdr:row>
          <xdr:rowOff>146050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300-00002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24</xdr:row>
          <xdr:rowOff>38100</xdr:rowOff>
        </xdr:from>
        <xdr:to>
          <xdr:col>6</xdr:col>
          <xdr:colOff>336550</xdr:colOff>
          <xdr:row>24</xdr:row>
          <xdr:rowOff>146050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300-00002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24</xdr:row>
          <xdr:rowOff>38100</xdr:rowOff>
        </xdr:from>
        <xdr:to>
          <xdr:col>7</xdr:col>
          <xdr:colOff>336550</xdr:colOff>
          <xdr:row>24</xdr:row>
          <xdr:rowOff>146050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300-00002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24</xdr:row>
          <xdr:rowOff>38100</xdr:rowOff>
        </xdr:from>
        <xdr:to>
          <xdr:col>8</xdr:col>
          <xdr:colOff>336550</xdr:colOff>
          <xdr:row>24</xdr:row>
          <xdr:rowOff>146050</xdr:rowOff>
        </xdr:to>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3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25</xdr:row>
          <xdr:rowOff>38100</xdr:rowOff>
        </xdr:from>
        <xdr:to>
          <xdr:col>5</xdr:col>
          <xdr:colOff>336550</xdr:colOff>
          <xdr:row>25</xdr:row>
          <xdr:rowOff>146050</xdr:rowOff>
        </xdr:to>
        <xdr:sp macro="" textlink="">
          <xdr:nvSpPr>
            <xdr:cNvPr id="28718" name="Check Box 46" hidden="1">
              <a:extLst>
                <a:ext uri="{63B3BB69-23CF-44E3-9099-C40C66FF867C}">
                  <a14:compatExt spid="_x0000_s28718"/>
                </a:ext>
                <a:ext uri="{FF2B5EF4-FFF2-40B4-BE49-F238E27FC236}">
                  <a16:creationId xmlns:a16="http://schemas.microsoft.com/office/drawing/2014/main" id="{00000000-0008-0000-03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25</xdr:row>
          <xdr:rowOff>38100</xdr:rowOff>
        </xdr:from>
        <xdr:to>
          <xdr:col>6</xdr:col>
          <xdr:colOff>336550</xdr:colOff>
          <xdr:row>25</xdr:row>
          <xdr:rowOff>146050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300-00002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25</xdr:row>
          <xdr:rowOff>38100</xdr:rowOff>
        </xdr:from>
        <xdr:to>
          <xdr:col>7</xdr:col>
          <xdr:colOff>336550</xdr:colOff>
          <xdr:row>25</xdr:row>
          <xdr:rowOff>146050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3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25</xdr:row>
          <xdr:rowOff>38100</xdr:rowOff>
        </xdr:from>
        <xdr:to>
          <xdr:col>8</xdr:col>
          <xdr:colOff>336550</xdr:colOff>
          <xdr:row>25</xdr:row>
          <xdr:rowOff>146050</xdr:rowOff>
        </xdr:to>
        <xdr:sp macro="" textlink="">
          <xdr:nvSpPr>
            <xdr:cNvPr id="28721" name="Check Box 49" hidden="1">
              <a:extLst>
                <a:ext uri="{63B3BB69-23CF-44E3-9099-C40C66FF867C}">
                  <a14:compatExt spid="_x0000_s28721"/>
                </a:ext>
                <a:ext uri="{FF2B5EF4-FFF2-40B4-BE49-F238E27FC236}">
                  <a16:creationId xmlns:a16="http://schemas.microsoft.com/office/drawing/2014/main" id="{00000000-0008-0000-0300-00003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14</xdr:row>
          <xdr:rowOff>38100</xdr:rowOff>
        </xdr:from>
        <xdr:to>
          <xdr:col>9</xdr:col>
          <xdr:colOff>336550</xdr:colOff>
          <xdr:row>14</xdr:row>
          <xdr:rowOff>146050</xdr:rowOff>
        </xdr:to>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300-00003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14</xdr:row>
          <xdr:rowOff>38100</xdr:rowOff>
        </xdr:from>
        <xdr:to>
          <xdr:col>9</xdr:col>
          <xdr:colOff>336550</xdr:colOff>
          <xdr:row>14</xdr:row>
          <xdr:rowOff>146050</xdr:rowOff>
        </xdr:to>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300-00003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xdr:row>
          <xdr:rowOff>38100</xdr:rowOff>
        </xdr:from>
        <xdr:to>
          <xdr:col>9</xdr:col>
          <xdr:colOff>336550</xdr:colOff>
          <xdr:row>15</xdr:row>
          <xdr:rowOff>146050</xdr:rowOff>
        </xdr:to>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300-00003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16</xdr:row>
          <xdr:rowOff>38100</xdr:rowOff>
        </xdr:from>
        <xdr:to>
          <xdr:col>9</xdr:col>
          <xdr:colOff>336550</xdr:colOff>
          <xdr:row>16</xdr:row>
          <xdr:rowOff>146050</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300-00003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17</xdr:row>
          <xdr:rowOff>38100</xdr:rowOff>
        </xdr:from>
        <xdr:to>
          <xdr:col>9</xdr:col>
          <xdr:colOff>336550</xdr:colOff>
          <xdr:row>17</xdr:row>
          <xdr:rowOff>146050</xdr:rowOff>
        </xdr:to>
        <xdr:sp macro="" textlink="">
          <xdr:nvSpPr>
            <xdr:cNvPr id="28726" name="Check Box 54" hidden="1">
              <a:extLst>
                <a:ext uri="{63B3BB69-23CF-44E3-9099-C40C66FF867C}">
                  <a14:compatExt spid="_x0000_s28726"/>
                </a:ext>
                <a:ext uri="{FF2B5EF4-FFF2-40B4-BE49-F238E27FC236}">
                  <a16:creationId xmlns:a16="http://schemas.microsoft.com/office/drawing/2014/main" id="{00000000-0008-0000-0300-00003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18</xdr:row>
          <xdr:rowOff>38100</xdr:rowOff>
        </xdr:from>
        <xdr:to>
          <xdr:col>9</xdr:col>
          <xdr:colOff>336550</xdr:colOff>
          <xdr:row>18</xdr:row>
          <xdr:rowOff>146050</xdr:rowOff>
        </xdr:to>
        <xdr:sp macro="" textlink="">
          <xdr:nvSpPr>
            <xdr:cNvPr id="28727" name="Check Box 55" hidden="1">
              <a:extLst>
                <a:ext uri="{63B3BB69-23CF-44E3-9099-C40C66FF867C}">
                  <a14:compatExt spid="_x0000_s28727"/>
                </a:ext>
                <a:ext uri="{FF2B5EF4-FFF2-40B4-BE49-F238E27FC236}">
                  <a16:creationId xmlns:a16="http://schemas.microsoft.com/office/drawing/2014/main" id="{00000000-0008-0000-0300-00003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19</xdr:row>
          <xdr:rowOff>38100</xdr:rowOff>
        </xdr:from>
        <xdr:to>
          <xdr:col>9</xdr:col>
          <xdr:colOff>336550</xdr:colOff>
          <xdr:row>19</xdr:row>
          <xdr:rowOff>146050</xdr:rowOff>
        </xdr:to>
        <xdr:sp macro="" textlink="">
          <xdr:nvSpPr>
            <xdr:cNvPr id="28728" name="Check Box 56" hidden="1">
              <a:extLst>
                <a:ext uri="{63B3BB69-23CF-44E3-9099-C40C66FF867C}">
                  <a14:compatExt spid="_x0000_s28728"/>
                </a:ext>
                <a:ext uri="{FF2B5EF4-FFF2-40B4-BE49-F238E27FC236}">
                  <a16:creationId xmlns:a16="http://schemas.microsoft.com/office/drawing/2014/main" id="{00000000-0008-0000-0300-00003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20</xdr:row>
          <xdr:rowOff>38100</xdr:rowOff>
        </xdr:from>
        <xdr:to>
          <xdr:col>9</xdr:col>
          <xdr:colOff>336550</xdr:colOff>
          <xdr:row>20</xdr:row>
          <xdr:rowOff>146050</xdr:rowOff>
        </xdr:to>
        <xdr:sp macro="" textlink="">
          <xdr:nvSpPr>
            <xdr:cNvPr id="28729" name="Check Box 57" hidden="1">
              <a:extLst>
                <a:ext uri="{63B3BB69-23CF-44E3-9099-C40C66FF867C}">
                  <a14:compatExt spid="_x0000_s28729"/>
                </a:ext>
                <a:ext uri="{FF2B5EF4-FFF2-40B4-BE49-F238E27FC236}">
                  <a16:creationId xmlns:a16="http://schemas.microsoft.com/office/drawing/2014/main" id="{00000000-0008-0000-0300-00003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21</xdr:row>
          <xdr:rowOff>38100</xdr:rowOff>
        </xdr:from>
        <xdr:to>
          <xdr:col>9</xdr:col>
          <xdr:colOff>336550</xdr:colOff>
          <xdr:row>21</xdr:row>
          <xdr:rowOff>146050</xdr:rowOff>
        </xdr:to>
        <xdr:sp macro="" textlink="">
          <xdr:nvSpPr>
            <xdr:cNvPr id="28730" name="Check Box 58" hidden="1">
              <a:extLst>
                <a:ext uri="{63B3BB69-23CF-44E3-9099-C40C66FF867C}">
                  <a14:compatExt spid="_x0000_s28730"/>
                </a:ext>
                <a:ext uri="{FF2B5EF4-FFF2-40B4-BE49-F238E27FC236}">
                  <a16:creationId xmlns:a16="http://schemas.microsoft.com/office/drawing/2014/main" id="{00000000-0008-0000-0300-00003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22</xdr:row>
          <xdr:rowOff>38100</xdr:rowOff>
        </xdr:from>
        <xdr:to>
          <xdr:col>9</xdr:col>
          <xdr:colOff>336550</xdr:colOff>
          <xdr:row>22</xdr:row>
          <xdr:rowOff>146050</xdr:rowOff>
        </xdr:to>
        <xdr:sp macro="" textlink="">
          <xdr:nvSpPr>
            <xdr:cNvPr id="28731" name="Check Box 59" hidden="1">
              <a:extLst>
                <a:ext uri="{63B3BB69-23CF-44E3-9099-C40C66FF867C}">
                  <a14:compatExt spid="_x0000_s28731"/>
                </a:ext>
                <a:ext uri="{FF2B5EF4-FFF2-40B4-BE49-F238E27FC236}">
                  <a16:creationId xmlns:a16="http://schemas.microsoft.com/office/drawing/2014/main" id="{00000000-0008-0000-0300-00003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23</xdr:row>
          <xdr:rowOff>38100</xdr:rowOff>
        </xdr:from>
        <xdr:to>
          <xdr:col>9</xdr:col>
          <xdr:colOff>336550</xdr:colOff>
          <xdr:row>23</xdr:row>
          <xdr:rowOff>146050</xdr:rowOff>
        </xdr:to>
        <xdr:sp macro="" textlink="">
          <xdr:nvSpPr>
            <xdr:cNvPr id="28732" name="Check Box 60" hidden="1">
              <a:extLst>
                <a:ext uri="{63B3BB69-23CF-44E3-9099-C40C66FF867C}">
                  <a14:compatExt spid="_x0000_s28732"/>
                </a:ext>
                <a:ext uri="{FF2B5EF4-FFF2-40B4-BE49-F238E27FC236}">
                  <a16:creationId xmlns:a16="http://schemas.microsoft.com/office/drawing/2014/main" id="{00000000-0008-0000-0300-00003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24</xdr:row>
          <xdr:rowOff>38100</xdr:rowOff>
        </xdr:from>
        <xdr:to>
          <xdr:col>9</xdr:col>
          <xdr:colOff>336550</xdr:colOff>
          <xdr:row>24</xdr:row>
          <xdr:rowOff>146050</xdr:rowOff>
        </xdr:to>
        <xdr:sp macro="" textlink="">
          <xdr:nvSpPr>
            <xdr:cNvPr id="28733" name="Check Box 61" hidden="1">
              <a:extLst>
                <a:ext uri="{63B3BB69-23CF-44E3-9099-C40C66FF867C}">
                  <a14:compatExt spid="_x0000_s28733"/>
                </a:ext>
                <a:ext uri="{FF2B5EF4-FFF2-40B4-BE49-F238E27FC236}">
                  <a16:creationId xmlns:a16="http://schemas.microsoft.com/office/drawing/2014/main" id="{00000000-0008-0000-0300-00003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25</xdr:row>
          <xdr:rowOff>38100</xdr:rowOff>
        </xdr:from>
        <xdr:to>
          <xdr:col>9</xdr:col>
          <xdr:colOff>336550</xdr:colOff>
          <xdr:row>25</xdr:row>
          <xdr:rowOff>146050</xdr:rowOff>
        </xdr:to>
        <xdr:sp macro="" textlink="">
          <xdr:nvSpPr>
            <xdr:cNvPr id="28734" name="Check Box 62" hidden="1">
              <a:extLst>
                <a:ext uri="{63B3BB69-23CF-44E3-9099-C40C66FF867C}">
                  <a14:compatExt spid="_x0000_s28734"/>
                </a:ext>
                <a:ext uri="{FF2B5EF4-FFF2-40B4-BE49-F238E27FC236}">
                  <a16:creationId xmlns:a16="http://schemas.microsoft.com/office/drawing/2014/main" id="{00000000-0008-0000-0300-00003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6</xdr:col>
      <xdr:colOff>584200</xdr:colOff>
      <xdr:row>7</xdr:row>
      <xdr:rowOff>139700</xdr:rowOff>
    </xdr:from>
    <xdr:ext cx="184731" cy="264560"/>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5432425" y="108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8.xml"/><Relationship Id="rId21" Type="http://schemas.openxmlformats.org/officeDocument/2006/relationships/ctrlProp" Target="../ctrlProps/ctrlProp33.xml"/><Relationship Id="rId34" Type="http://schemas.openxmlformats.org/officeDocument/2006/relationships/ctrlProp" Target="../ctrlProps/ctrlProp46.xml"/><Relationship Id="rId42" Type="http://schemas.openxmlformats.org/officeDocument/2006/relationships/ctrlProp" Target="../ctrlProps/ctrlProp54.xml"/><Relationship Id="rId47" Type="http://schemas.openxmlformats.org/officeDocument/2006/relationships/ctrlProp" Target="../ctrlProps/ctrlProp59.xml"/><Relationship Id="rId50" Type="http://schemas.openxmlformats.org/officeDocument/2006/relationships/ctrlProp" Target="../ctrlProps/ctrlProp62.xml"/><Relationship Id="rId55" Type="http://schemas.openxmlformats.org/officeDocument/2006/relationships/ctrlProp" Target="../ctrlProps/ctrlProp67.xml"/><Relationship Id="rId63" Type="http://schemas.openxmlformats.org/officeDocument/2006/relationships/ctrlProp" Target="../ctrlProps/ctrlProp75.xml"/><Relationship Id="rId7"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trlProp" Target="../ctrlProps/ctrlProp28.xml"/><Relationship Id="rId29" Type="http://schemas.openxmlformats.org/officeDocument/2006/relationships/ctrlProp" Target="../ctrlProps/ctrlProp41.xml"/><Relationship Id="rId11" Type="http://schemas.openxmlformats.org/officeDocument/2006/relationships/ctrlProp" Target="../ctrlProps/ctrlProp23.xml"/><Relationship Id="rId24" Type="http://schemas.openxmlformats.org/officeDocument/2006/relationships/ctrlProp" Target="../ctrlProps/ctrlProp36.xml"/><Relationship Id="rId32" Type="http://schemas.openxmlformats.org/officeDocument/2006/relationships/ctrlProp" Target="../ctrlProps/ctrlProp44.xml"/><Relationship Id="rId37" Type="http://schemas.openxmlformats.org/officeDocument/2006/relationships/ctrlProp" Target="../ctrlProps/ctrlProp49.xml"/><Relationship Id="rId40" Type="http://schemas.openxmlformats.org/officeDocument/2006/relationships/ctrlProp" Target="../ctrlProps/ctrlProp52.xml"/><Relationship Id="rId45" Type="http://schemas.openxmlformats.org/officeDocument/2006/relationships/ctrlProp" Target="../ctrlProps/ctrlProp57.xml"/><Relationship Id="rId53" Type="http://schemas.openxmlformats.org/officeDocument/2006/relationships/ctrlProp" Target="../ctrlProps/ctrlProp65.xml"/><Relationship Id="rId58" Type="http://schemas.openxmlformats.org/officeDocument/2006/relationships/ctrlProp" Target="../ctrlProps/ctrlProp70.xml"/><Relationship Id="rId5" Type="http://schemas.openxmlformats.org/officeDocument/2006/relationships/ctrlProp" Target="../ctrlProps/ctrlProp17.xml"/><Relationship Id="rId61" Type="http://schemas.openxmlformats.org/officeDocument/2006/relationships/ctrlProp" Target="../ctrlProps/ctrlProp73.xml"/><Relationship Id="rId19" Type="http://schemas.openxmlformats.org/officeDocument/2006/relationships/ctrlProp" Target="../ctrlProps/ctrlProp3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 Id="rId43" Type="http://schemas.openxmlformats.org/officeDocument/2006/relationships/ctrlProp" Target="../ctrlProps/ctrlProp55.xml"/><Relationship Id="rId48" Type="http://schemas.openxmlformats.org/officeDocument/2006/relationships/ctrlProp" Target="../ctrlProps/ctrlProp60.xml"/><Relationship Id="rId56" Type="http://schemas.openxmlformats.org/officeDocument/2006/relationships/ctrlProp" Target="../ctrlProps/ctrlProp68.xml"/><Relationship Id="rId64" Type="http://schemas.openxmlformats.org/officeDocument/2006/relationships/ctrlProp" Target="../ctrlProps/ctrlProp76.xml"/><Relationship Id="rId8" Type="http://schemas.openxmlformats.org/officeDocument/2006/relationships/ctrlProp" Target="../ctrlProps/ctrlProp20.xml"/><Relationship Id="rId51" Type="http://schemas.openxmlformats.org/officeDocument/2006/relationships/ctrlProp" Target="../ctrlProps/ctrlProp63.xml"/><Relationship Id="rId3" Type="http://schemas.openxmlformats.org/officeDocument/2006/relationships/vmlDrawing" Target="../drawings/vmlDrawing2.v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38" Type="http://schemas.openxmlformats.org/officeDocument/2006/relationships/ctrlProp" Target="../ctrlProps/ctrlProp50.xml"/><Relationship Id="rId46" Type="http://schemas.openxmlformats.org/officeDocument/2006/relationships/ctrlProp" Target="../ctrlProps/ctrlProp58.xml"/><Relationship Id="rId59" Type="http://schemas.openxmlformats.org/officeDocument/2006/relationships/ctrlProp" Target="../ctrlProps/ctrlProp71.xml"/><Relationship Id="rId20" Type="http://schemas.openxmlformats.org/officeDocument/2006/relationships/ctrlProp" Target="../ctrlProps/ctrlProp32.xml"/><Relationship Id="rId41" Type="http://schemas.openxmlformats.org/officeDocument/2006/relationships/ctrlProp" Target="../ctrlProps/ctrlProp53.xml"/><Relationship Id="rId54" Type="http://schemas.openxmlformats.org/officeDocument/2006/relationships/ctrlProp" Target="../ctrlProps/ctrlProp66.xml"/><Relationship Id="rId62" Type="http://schemas.openxmlformats.org/officeDocument/2006/relationships/ctrlProp" Target="../ctrlProps/ctrlProp74.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49" Type="http://schemas.openxmlformats.org/officeDocument/2006/relationships/ctrlProp" Target="../ctrlProps/ctrlProp61.xml"/><Relationship Id="rId57" Type="http://schemas.openxmlformats.org/officeDocument/2006/relationships/ctrlProp" Target="../ctrlProps/ctrlProp69.xml"/><Relationship Id="rId10" Type="http://schemas.openxmlformats.org/officeDocument/2006/relationships/ctrlProp" Target="../ctrlProps/ctrlProp22.xml"/><Relationship Id="rId31" Type="http://schemas.openxmlformats.org/officeDocument/2006/relationships/ctrlProp" Target="../ctrlProps/ctrlProp43.xml"/><Relationship Id="rId44" Type="http://schemas.openxmlformats.org/officeDocument/2006/relationships/ctrlProp" Target="../ctrlProps/ctrlProp56.xml"/><Relationship Id="rId52" Type="http://schemas.openxmlformats.org/officeDocument/2006/relationships/ctrlProp" Target="../ctrlProps/ctrlProp64.xml"/><Relationship Id="rId60" Type="http://schemas.openxmlformats.org/officeDocument/2006/relationships/ctrlProp" Target="../ctrlProps/ctrlProp72.xml"/><Relationship Id="rId65" Type="http://schemas.openxmlformats.org/officeDocument/2006/relationships/ctrlProp" Target="../ctrlProps/ctrlProp77.xml"/><Relationship Id="rId4" Type="http://schemas.openxmlformats.org/officeDocument/2006/relationships/ctrlProp" Target="../ctrlProps/ctrlProp16.xml"/><Relationship Id="rId9" Type="http://schemas.openxmlformats.org/officeDocument/2006/relationships/ctrlProp" Target="../ctrlProps/ctrlProp21.xml"/><Relationship Id="rId13" Type="http://schemas.openxmlformats.org/officeDocument/2006/relationships/ctrlProp" Target="../ctrlProps/ctrlProp25.xml"/><Relationship Id="rId18" Type="http://schemas.openxmlformats.org/officeDocument/2006/relationships/ctrlProp" Target="../ctrlProps/ctrlProp30.xml"/><Relationship Id="rId39" Type="http://schemas.openxmlformats.org/officeDocument/2006/relationships/ctrlProp" Target="../ctrlProps/ctrlProp5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20"/>
  <sheetViews>
    <sheetView workbookViewId="0">
      <selection activeCell="A3" sqref="A3"/>
    </sheetView>
  </sheetViews>
  <sheetFormatPr defaultRowHeight="12.5"/>
  <cols>
    <col min="1" max="1" width="79.81640625" customWidth="1"/>
  </cols>
  <sheetData>
    <row r="1" spans="1:1" ht="15.5">
      <c r="A1" s="1" t="s">
        <v>167</v>
      </c>
    </row>
    <row r="3" spans="1:1" ht="65">
      <c r="A3" s="613" t="s">
        <v>624</v>
      </c>
    </row>
    <row r="5" spans="1:1" ht="13">
      <c r="A5" s="3" t="s">
        <v>0</v>
      </c>
    </row>
    <row r="6" spans="1:1" ht="13">
      <c r="A6" s="4" t="s">
        <v>613</v>
      </c>
    </row>
    <row r="7" spans="1:1" ht="13">
      <c r="A7" s="4" t="s">
        <v>614</v>
      </c>
    </row>
    <row r="8" spans="1:1">
      <c r="A8" s="2"/>
    </row>
    <row r="9" spans="1:1" ht="13">
      <c r="A9" s="3" t="s">
        <v>1</v>
      </c>
    </row>
    <row r="10" spans="1:1" ht="37.5">
      <c r="A10" s="2" t="s">
        <v>2</v>
      </c>
    </row>
    <row r="11" spans="1:1">
      <c r="A11" s="2"/>
    </row>
    <row r="12" spans="1:1" ht="37.5">
      <c r="A12" s="2" t="s">
        <v>3</v>
      </c>
    </row>
    <row r="13" spans="1:1">
      <c r="A13" s="2"/>
    </row>
    <row r="14" spans="1:1" ht="37.5">
      <c r="A14" s="2" t="s">
        <v>4</v>
      </c>
    </row>
    <row r="16" spans="1:1" ht="25">
      <c r="A16" s="2" t="s">
        <v>215</v>
      </c>
    </row>
    <row r="17" spans="1:1" ht="13">
      <c r="A17" s="3"/>
    </row>
    <row r="18" spans="1:1" ht="25">
      <c r="A18" s="2" t="s">
        <v>5</v>
      </c>
    </row>
    <row r="20" spans="1:1" ht="37.5">
      <c r="A20" s="613" t="s">
        <v>490</v>
      </c>
    </row>
  </sheetData>
  <customSheetViews>
    <customSheetView guid="{F3266ED3-6F7A-425F-BC9F-A305E266C173}" showRuler="0">
      <selection activeCell="A25" sqref="A25:A26"/>
      <pageMargins left="0.75" right="0.75" top="1" bottom="1" header="0.5" footer="0.5"/>
      <pageSetup orientation="portrait" r:id="rId1"/>
      <headerFooter alignWithMargins="0"/>
    </customSheetView>
  </customSheetViews>
  <phoneticPr fontId="15" type="noConversion"/>
  <pageMargins left="0.75" right="0.75" top="1" bottom="1" header="0.5" footer="0.5"/>
  <pageSetup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O41"/>
  <sheetViews>
    <sheetView zoomScale="80" zoomScaleNormal="80" workbookViewId="0">
      <selection activeCell="C12" sqref="C12"/>
    </sheetView>
  </sheetViews>
  <sheetFormatPr defaultColWidth="16.7265625" defaultRowHeight="12.5"/>
  <cols>
    <col min="1" max="16384" width="16.7265625" style="5"/>
  </cols>
  <sheetData>
    <row r="1" spans="1:41" ht="15.5">
      <c r="A1" s="211" t="s">
        <v>256</v>
      </c>
      <c r="B1" s="212"/>
    </row>
    <row r="2" spans="1:41" ht="13" thickBot="1"/>
    <row r="3" spans="1:41" customFormat="1" ht="14.5" thickBot="1">
      <c r="A3" s="218" t="s">
        <v>6</v>
      </c>
      <c r="B3" s="1088">
        <f>'Ex. 2 Self Score'!A4</f>
        <v>0</v>
      </c>
      <c r="C3" s="1089"/>
      <c r="D3" s="1090"/>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5"/>
      <c r="AI3" s="5"/>
      <c r="AJ3" s="5"/>
      <c r="AK3" s="5"/>
      <c r="AL3" s="5"/>
      <c r="AM3" s="5"/>
      <c r="AN3" s="5"/>
      <c r="AO3" s="5"/>
    </row>
    <row r="4" spans="1:41" customFormat="1" ht="14.5" thickBot="1">
      <c r="A4" s="220" t="s">
        <v>8</v>
      </c>
      <c r="B4" s="176"/>
      <c r="C4" s="175"/>
      <c r="D4" s="175"/>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5"/>
      <c r="AI4" s="5"/>
      <c r="AJ4" s="5"/>
      <c r="AK4" s="5"/>
      <c r="AL4" s="5"/>
      <c r="AM4" s="5"/>
      <c r="AN4" s="5"/>
      <c r="AO4" s="5"/>
    </row>
    <row r="5" spans="1:41" customFormat="1" ht="14.5" thickBot="1">
      <c r="A5" s="221" t="s">
        <v>9</v>
      </c>
      <c r="B5" s="177"/>
      <c r="C5" s="175"/>
      <c r="D5" s="175"/>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5"/>
      <c r="AI5" s="5"/>
      <c r="AJ5" s="5"/>
      <c r="AK5" s="5"/>
      <c r="AL5" s="5"/>
      <c r="AM5" s="5"/>
      <c r="AN5" s="5"/>
      <c r="AO5" s="5"/>
    </row>
    <row r="6" spans="1:41" customFormat="1">
      <c r="A6" s="219"/>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5"/>
      <c r="AI6" s="5"/>
      <c r="AJ6" s="5"/>
      <c r="AK6" s="5"/>
      <c r="AL6" s="5"/>
      <c r="AM6" s="5"/>
      <c r="AN6" s="5"/>
      <c r="AO6" s="5"/>
    </row>
    <row r="7" spans="1:41" customFormat="1">
      <c r="A7" s="219"/>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5"/>
      <c r="AI7" s="5"/>
      <c r="AJ7" s="5"/>
      <c r="AK7" s="5"/>
      <c r="AL7" s="5"/>
      <c r="AM7" s="5"/>
      <c r="AN7" s="5"/>
      <c r="AO7" s="5"/>
    </row>
    <row r="8" spans="1:41" customFormat="1">
      <c r="A8" s="219"/>
      <c r="B8" s="219"/>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5"/>
      <c r="AI8" s="5"/>
      <c r="AJ8" s="5"/>
      <c r="AK8" s="5"/>
      <c r="AL8" s="5"/>
      <c r="AM8" s="5"/>
      <c r="AN8" s="5"/>
      <c r="AO8" s="5"/>
    </row>
    <row r="9" spans="1:41" customFormat="1">
      <c r="A9" s="219"/>
      <c r="B9" s="219"/>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5"/>
      <c r="AI9" s="5"/>
      <c r="AJ9" s="5"/>
      <c r="AK9" s="5"/>
      <c r="AL9" s="5"/>
      <c r="AM9" s="5"/>
      <c r="AN9" s="5"/>
      <c r="AO9" s="5"/>
    </row>
    <row r="10" spans="1:41" customFormat="1" ht="14">
      <c r="A10" s="222" t="s">
        <v>714</v>
      </c>
      <c r="B10" s="223"/>
      <c r="C10" s="278"/>
      <c r="D10" s="223">
        <f>C10+1</f>
        <v>1</v>
      </c>
      <c r="E10" s="223">
        <f t="shared" ref="E10:AF10" si="0">D10+1</f>
        <v>2</v>
      </c>
      <c r="F10" s="223">
        <f t="shared" si="0"/>
        <v>3</v>
      </c>
      <c r="G10" s="223">
        <f t="shared" si="0"/>
        <v>4</v>
      </c>
      <c r="H10" s="223">
        <f t="shared" si="0"/>
        <v>5</v>
      </c>
      <c r="I10" s="223">
        <f t="shared" si="0"/>
        <v>6</v>
      </c>
      <c r="J10" s="223">
        <f t="shared" si="0"/>
        <v>7</v>
      </c>
      <c r="K10" s="223">
        <f t="shared" si="0"/>
        <v>8</v>
      </c>
      <c r="L10" s="223">
        <f t="shared" si="0"/>
        <v>9</v>
      </c>
      <c r="M10" s="223">
        <f t="shared" si="0"/>
        <v>10</v>
      </c>
      <c r="N10" s="223">
        <f t="shared" si="0"/>
        <v>11</v>
      </c>
      <c r="O10" s="223">
        <f t="shared" si="0"/>
        <v>12</v>
      </c>
      <c r="P10" s="223">
        <f t="shared" si="0"/>
        <v>13</v>
      </c>
      <c r="Q10" s="223">
        <f t="shared" si="0"/>
        <v>14</v>
      </c>
      <c r="R10" s="223">
        <f t="shared" si="0"/>
        <v>15</v>
      </c>
      <c r="S10" s="223">
        <f t="shared" si="0"/>
        <v>16</v>
      </c>
      <c r="T10" s="223">
        <f t="shared" si="0"/>
        <v>17</v>
      </c>
      <c r="U10" s="223">
        <f t="shared" si="0"/>
        <v>18</v>
      </c>
      <c r="V10" s="223">
        <f t="shared" si="0"/>
        <v>19</v>
      </c>
      <c r="W10" s="223">
        <f t="shared" si="0"/>
        <v>20</v>
      </c>
      <c r="X10" s="223">
        <f t="shared" si="0"/>
        <v>21</v>
      </c>
      <c r="Y10" s="223">
        <f t="shared" si="0"/>
        <v>22</v>
      </c>
      <c r="Z10" s="223">
        <f t="shared" si="0"/>
        <v>23</v>
      </c>
      <c r="AA10" s="223">
        <f t="shared" si="0"/>
        <v>24</v>
      </c>
      <c r="AB10" s="223">
        <f t="shared" si="0"/>
        <v>25</v>
      </c>
      <c r="AC10" s="223">
        <f t="shared" si="0"/>
        <v>26</v>
      </c>
      <c r="AD10" s="223">
        <f t="shared" si="0"/>
        <v>27</v>
      </c>
      <c r="AE10" s="223">
        <f t="shared" si="0"/>
        <v>28</v>
      </c>
      <c r="AF10" s="223">
        <f t="shared" si="0"/>
        <v>29</v>
      </c>
      <c r="AG10" s="224"/>
      <c r="AH10" s="5"/>
      <c r="AI10" s="5"/>
      <c r="AJ10" s="5"/>
      <c r="AK10" s="5"/>
      <c r="AL10" s="5"/>
      <c r="AM10" s="5"/>
      <c r="AN10" s="5"/>
      <c r="AO10" s="5"/>
    </row>
    <row r="11" spans="1:41" customFormat="1" ht="14">
      <c r="A11" s="225"/>
      <c r="B11" s="226" t="s">
        <v>199</v>
      </c>
      <c r="C11" s="227">
        <v>1</v>
      </c>
      <c r="D11" s="227">
        <f t="shared" ref="D11:AF11" si="1">C11+1</f>
        <v>2</v>
      </c>
      <c r="E11" s="227">
        <f t="shared" si="1"/>
        <v>3</v>
      </c>
      <c r="F11" s="227">
        <f t="shared" si="1"/>
        <v>4</v>
      </c>
      <c r="G11" s="227">
        <f t="shared" si="1"/>
        <v>5</v>
      </c>
      <c r="H11" s="227">
        <f t="shared" si="1"/>
        <v>6</v>
      </c>
      <c r="I11" s="227">
        <f t="shared" si="1"/>
        <v>7</v>
      </c>
      <c r="J11" s="227">
        <f t="shared" si="1"/>
        <v>8</v>
      </c>
      <c r="K11" s="227">
        <f t="shared" si="1"/>
        <v>9</v>
      </c>
      <c r="L11" s="227">
        <f t="shared" si="1"/>
        <v>10</v>
      </c>
      <c r="M11" s="227">
        <f t="shared" si="1"/>
        <v>11</v>
      </c>
      <c r="N11" s="227">
        <f t="shared" si="1"/>
        <v>12</v>
      </c>
      <c r="O11" s="227">
        <f t="shared" si="1"/>
        <v>13</v>
      </c>
      <c r="P11" s="227">
        <f t="shared" si="1"/>
        <v>14</v>
      </c>
      <c r="Q11" s="227">
        <f t="shared" si="1"/>
        <v>15</v>
      </c>
      <c r="R11" s="227">
        <f t="shared" si="1"/>
        <v>16</v>
      </c>
      <c r="S11" s="227">
        <f t="shared" si="1"/>
        <v>17</v>
      </c>
      <c r="T11" s="227">
        <f t="shared" si="1"/>
        <v>18</v>
      </c>
      <c r="U11" s="227">
        <f t="shared" si="1"/>
        <v>19</v>
      </c>
      <c r="V11" s="227">
        <f t="shared" si="1"/>
        <v>20</v>
      </c>
      <c r="W11" s="227">
        <f t="shared" si="1"/>
        <v>21</v>
      </c>
      <c r="X11" s="227">
        <f t="shared" si="1"/>
        <v>22</v>
      </c>
      <c r="Y11" s="227">
        <f t="shared" si="1"/>
        <v>23</v>
      </c>
      <c r="Z11" s="227">
        <f t="shared" si="1"/>
        <v>24</v>
      </c>
      <c r="AA11" s="227">
        <f t="shared" si="1"/>
        <v>25</v>
      </c>
      <c r="AB11" s="227">
        <f t="shared" si="1"/>
        <v>26</v>
      </c>
      <c r="AC11" s="227">
        <f t="shared" si="1"/>
        <v>27</v>
      </c>
      <c r="AD11" s="227">
        <f t="shared" si="1"/>
        <v>28</v>
      </c>
      <c r="AE11" s="227">
        <f t="shared" si="1"/>
        <v>29</v>
      </c>
      <c r="AF11" s="227">
        <f t="shared" si="1"/>
        <v>30</v>
      </c>
      <c r="AG11" s="219"/>
      <c r="AH11" s="5"/>
      <c r="AI11" s="5"/>
      <c r="AJ11" s="5"/>
      <c r="AK11" s="5"/>
      <c r="AL11" s="5"/>
      <c r="AM11" s="5"/>
      <c r="AN11" s="5"/>
      <c r="AO11" s="5"/>
    </row>
    <row r="12" spans="1:41" customFormat="1" ht="14">
      <c r="A12" s="222" t="s">
        <v>202</v>
      </c>
      <c r="B12" s="228">
        <v>2.5000000000000001E-2</v>
      </c>
      <c r="C12" s="229">
        <f>'Ex 28 - Unit Affordability'!M45</f>
        <v>0</v>
      </c>
      <c r="D12" s="229">
        <f>$C$12*(1+$B$12)</f>
        <v>0</v>
      </c>
      <c r="E12" s="229">
        <f>D12*(1+$B$12)</f>
        <v>0</v>
      </c>
      <c r="F12" s="229">
        <f t="shared" ref="F12:AF12" si="2">E12*(1+$B$12)</f>
        <v>0</v>
      </c>
      <c r="G12" s="229">
        <f t="shared" si="2"/>
        <v>0</v>
      </c>
      <c r="H12" s="229">
        <f t="shared" si="2"/>
        <v>0</v>
      </c>
      <c r="I12" s="229">
        <f t="shared" si="2"/>
        <v>0</v>
      </c>
      <c r="J12" s="229">
        <f t="shared" si="2"/>
        <v>0</v>
      </c>
      <c r="K12" s="229">
        <f t="shared" si="2"/>
        <v>0</v>
      </c>
      <c r="L12" s="229">
        <f t="shared" si="2"/>
        <v>0</v>
      </c>
      <c r="M12" s="229">
        <f t="shared" si="2"/>
        <v>0</v>
      </c>
      <c r="N12" s="229">
        <f t="shared" si="2"/>
        <v>0</v>
      </c>
      <c r="O12" s="229">
        <f t="shared" si="2"/>
        <v>0</v>
      </c>
      <c r="P12" s="229">
        <f t="shared" si="2"/>
        <v>0</v>
      </c>
      <c r="Q12" s="229">
        <f t="shared" si="2"/>
        <v>0</v>
      </c>
      <c r="R12" s="229">
        <f t="shared" si="2"/>
        <v>0</v>
      </c>
      <c r="S12" s="229">
        <f t="shared" si="2"/>
        <v>0</v>
      </c>
      <c r="T12" s="229">
        <f t="shared" si="2"/>
        <v>0</v>
      </c>
      <c r="U12" s="229">
        <f t="shared" si="2"/>
        <v>0</v>
      </c>
      <c r="V12" s="229">
        <f t="shared" si="2"/>
        <v>0</v>
      </c>
      <c r="W12" s="229">
        <f t="shared" si="2"/>
        <v>0</v>
      </c>
      <c r="X12" s="229">
        <f t="shared" si="2"/>
        <v>0</v>
      </c>
      <c r="Y12" s="229">
        <f t="shared" si="2"/>
        <v>0</v>
      </c>
      <c r="Z12" s="229">
        <f t="shared" si="2"/>
        <v>0</v>
      </c>
      <c r="AA12" s="229">
        <f t="shared" si="2"/>
        <v>0</v>
      </c>
      <c r="AB12" s="229">
        <f t="shared" si="2"/>
        <v>0</v>
      </c>
      <c r="AC12" s="229">
        <f t="shared" si="2"/>
        <v>0</v>
      </c>
      <c r="AD12" s="229">
        <f t="shared" si="2"/>
        <v>0</v>
      </c>
      <c r="AE12" s="229">
        <f t="shared" si="2"/>
        <v>0</v>
      </c>
      <c r="AF12" s="229">
        <f t="shared" si="2"/>
        <v>0</v>
      </c>
      <c r="AG12" s="219"/>
      <c r="AH12" s="5"/>
      <c r="AI12" s="5"/>
      <c r="AJ12" s="5"/>
      <c r="AK12" s="5"/>
      <c r="AL12" s="5"/>
      <c r="AM12" s="5"/>
      <c r="AN12" s="5"/>
      <c r="AO12" s="5"/>
    </row>
    <row r="13" spans="1:41" customFormat="1" ht="14">
      <c r="A13" s="230" t="s">
        <v>200</v>
      </c>
      <c r="B13" s="279">
        <v>0</v>
      </c>
      <c r="C13" s="180"/>
      <c r="D13" s="946">
        <f>$C$13*(1+$B$13)</f>
        <v>0</v>
      </c>
      <c r="E13" s="946">
        <f t="shared" ref="E13:AF13" si="3">$C$13*(1+$B$13)</f>
        <v>0</v>
      </c>
      <c r="F13" s="946">
        <f t="shared" si="3"/>
        <v>0</v>
      </c>
      <c r="G13" s="946">
        <f t="shared" si="3"/>
        <v>0</v>
      </c>
      <c r="H13" s="946">
        <f t="shared" si="3"/>
        <v>0</v>
      </c>
      <c r="I13" s="946">
        <f t="shared" si="3"/>
        <v>0</v>
      </c>
      <c r="J13" s="946">
        <f t="shared" si="3"/>
        <v>0</v>
      </c>
      <c r="K13" s="946">
        <f t="shared" si="3"/>
        <v>0</v>
      </c>
      <c r="L13" s="946">
        <f t="shared" si="3"/>
        <v>0</v>
      </c>
      <c r="M13" s="946">
        <f t="shared" si="3"/>
        <v>0</v>
      </c>
      <c r="N13" s="946">
        <f t="shared" si="3"/>
        <v>0</v>
      </c>
      <c r="O13" s="946">
        <f t="shared" si="3"/>
        <v>0</v>
      </c>
      <c r="P13" s="946">
        <f t="shared" si="3"/>
        <v>0</v>
      </c>
      <c r="Q13" s="946">
        <f t="shared" si="3"/>
        <v>0</v>
      </c>
      <c r="R13" s="946">
        <f t="shared" si="3"/>
        <v>0</v>
      </c>
      <c r="S13" s="946">
        <f t="shared" si="3"/>
        <v>0</v>
      </c>
      <c r="T13" s="946">
        <f t="shared" si="3"/>
        <v>0</v>
      </c>
      <c r="U13" s="946">
        <f t="shared" si="3"/>
        <v>0</v>
      </c>
      <c r="V13" s="946">
        <f t="shared" si="3"/>
        <v>0</v>
      </c>
      <c r="W13" s="946">
        <f t="shared" si="3"/>
        <v>0</v>
      </c>
      <c r="X13" s="946">
        <f t="shared" si="3"/>
        <v>0</v>
      </c>
      <c r="Y13" s="946">
        <f t="shared" si="3"/>
        <v>0</v>
      </c>
      <c r="Z13" s="946">
        <f t="shared" si="3"/>
        <v>0</v>
      </c>
      <c r="AA13" s="946">
        <f t="shared" si="3"/>
        <v>0</v>
      </c>
      <c r="AB13" s="946">
        <f t="shared" si="3"/>
        <v>0</v>
      </c>
      <c r="AC13" s="946">
        <f t="shared" si="3"/>
        <v>0</v>
      </c>
      <c r="AD13" s="946">
        <f t="shared" si="3"/>
        <v>0</v>
      </c>
      <c r="AE13" s="946">
        <f t="shared" si="3"/>
        <v>0</v>
      </c>
      <c r="AF13" s="946">
        <f t="shared" si="3"/>
        <v>0</v>
      </c>
      <c r="AG13" s="224"/>
      <c r="AH13" s="5"/>
      <c r="AI13" s="5"/>
      <c r="AJ13" s="5"/>
      <c r="AK13" s="5"/>
      <c r="AL13" s="5"/>
      <c r="AM13" s="5"/>
      <c r="AN13" s="5"/>
      <c r="AO13" s="5"/>
    </row>
    <row r="14" spans="1:41" customFormat="1" ht="14">
      <c r="A14" s="178" t="s">
        <v>242</v>
      </c>
      <c r="B14" s="181"/>
      <c r="C14" s="180"/>
      <c r="D14" s="946">
        <f>$C$14*(1+$B$14)</f>
        <v>0</v>
      </c>
      <c r="E14" s="947">
        <f>D14*(1+$B$14)</f>
        <v>0</v>
      </c>
      <c r="F14" s="947">
        <f t="shared" ref="F14:AF14" si="4">E14*(1+$B$14)</f>
        <v>0</v>
      </c>
      <c r="G14" s="947">
        <f t="shared" si="4"/>
        <v>0</v>
      </c>
      <c r="H14" s="947">
        <f t="shared" si="4"/>
        <v>0</v>
      </c>
      <c r="I14" s="947">
        <f t="shared" si="4"/>
        <v>0</v>
      </c>
      <c r="J14" s="947">
        <f t="shared" si="4"/>
        <v>0</v>
      </c>
      <c r="K14" s="947">
        <f t="shared" si="4"/>
        <v>0</v>
      </c>
      <c r="L14" s="947">
        <f t="shared" si="4"/>
        <v>0</v>
      </c>
      <c r="M14" s="947">
        <f t="shared" si="4"/>
        <v>0</v>
      </c>
      <c r="N14" s="947">
        <f t="shared" si="4"/>
        <v>0</v>
      </c>
      <c r="O14" s="947">
        <f t="shared" si="4"/>
        <v>0</v>
      </c>
      <c r="P14" s="947">
        <f t="shared" si="4"/>
        <v>0</v>
      </c>
      <c r="Q14" s="947">
        <f t="shared" si="4"/>
        <v>0</v>
      </c>
      <c r="R14" s="947">
        <f t="shared" si="4"/>
        <v>0</v>
      </c>
      <c r="S14" s="947">
        <f t="shared" si="4"/>
        <v>0</v>
      </c>
      <c r="T14" s="947">
        <f t="shared" si="4"/>
        <v>0</v>
      </c>
      <c r="U14" s="947">
        <f t="shared" si="4"/>
        <v>0</v>
      </c>
      <c r="V14" s="947">
        <f t="shared" si="4"/>
        <v>0</v>
      </c>
      <c r="W14" s="947">
        <f t="shared" si="4"/>
        <v>0</v>
      </c>
      <c r="X14" s="947">
        <f t="shared" si="4"/>
        <v>0</v>
      </c>
      <c r="Y14" s="947">
        <f t="shared" si="4"/>
        <v>0</v>
      </c>
      <c r="Z14" s="947">
        <f t="shared" si="4"/>
        <v>0</v>
      </c>
      <c r="AA14" s="947">
        <f t="shared" si="4"/>
        <v>0</v>
      </c>
      <c r="AB14" s="947">
        <f t="shared" si="4"/>
        <v>0</v>
      </c>
      <c r="AC14" s="947">
        <f t="shared" si="4"/>
        <v>0</v>
      </c>
      <c r="AD14" s="947">
        <f t="shared" si="4"/>
        <v>0</v>
      </c>
      <c r="AE14" s="947">
        <f t="shared" si="4"/>
        <v>0</v>
      </c>
      <c r="AF14" s="947">
        <f t="shared" si="4"/>
        <v>0</v>
      </c>
      <c r="AG14" s="219"/>
      <c r="AH14" s="5"/>
      <c r="AI14" s="5"/>
      <c r="AJ14" s="5"/>
      <c r="AK14" s="5"/>
      <c r="AL14" s="5"/>
      <c r="AM14" s="5"/>
      <c r="AN14" s="5"/>
      <c r="AO14" s="5"/>
    </row>
    <row r="15" spans="1:41" customFormat="1" ht="14">
      <c r="A15" s="178" t="s">
        <v>210</v>
      </c>
      <c r="B15" s="181"/>
      <c r="C15" s="180"/>
      <c r="D15" s="946">
        <f>$C$15*(1+$B$15)</f>
        <v>0</v>
      </c>
      <c r="E15" s="947">
        <f>D15*(1+$B$15)</f>
        <v>0</v>
      </c>
      <c r="F15" s="947">
        <f t="shared" ref="F15:AF15" si="5">E15*(1+$B$15)</f>
        <v>0</v>
      </c>
      <c r="G15" s="947">
        <f t="shared" si="5"/>
        <v>0</v>
      </c>
      <c r="H15" s="947">
        <f t="shared" si="5"/>
        <v>0</v>
      </c>
      <c r="I15" s="947">
        <f t="shared" si="5"/>
        <v>0</v>
      </c>
      <c r="J15" s="947">
        <f t="shared" si="5"/>
        <v>0</v>
      </c>
      <c r="K15" s="947">
        <f t="shared" si="5"/>
        <v>0</v>
      </c>
      <c r="L15" s="947">
        <f t="shared" si="5"/>
        <v>0</v>
      </c>
      <c r="M15" s="947">
        <f t="shared" si="5"/>
        <v>0</v>
      </c>
      <c r="N15" s="947">
        <f t="shared" si="5"/>
        <v>0</v>
      </c>
      <c r="O15" s="947">
        <f t="shared" si="5"/>
        <v>0</v>
      </c>
      <c r="P15" s="947">
        <f t="shared" si="5"/>
        <v>0</v>
      </c>
      <c r="Q15" s="947">
        <f t="shared" si="5"/>
        <v>0</v>
      </c>
      <c r="R15" s="947">
        <f t="shared" si="5"/>
        <v>0</v>
      </c>
      <c r="S15" s="947">
        <f t="shared" si="5"/>
        <v>0</v>
      </c>
      <c r="T15" s="947">
        <f t="shared" si="5"/>
        <v>0</v>
      </c>
      <c r="U15" s="947">
        <f t="shared" si="5"/>
        <v>0</v>
      </c>
      <c r="V15" s="947">
        <f t="shared" si="5"/>
        <v>0</v>
      </c>
      <c r="W15" s="947">
        <f t="shared" si="5"/>
        <v>0</v>
      </c>
      <c r="X15" s="947">
        <f t="shared" si="5"/>
        <v>0</v>
      </c>
      <c r="Y15" s="947">
        <f t="shared" si="5"/>
        <v>0</v>
      </c>
      <c r="Z15" s="947">
        <f t="shared" si="5"/>
        <v>0</v>
      </c>
      <c r="AA15" s="947">
        <f t="shared" si="5"/>
        <v>0</v>
      </c>
      <c r="AB15" s="947">
        <f t="shared" si="5"/>
        <v>0</v>
      </c>
      <c r="AC15" s="947">
        <f t="shared" si="5"/>
        <v>0</v>
      </c>
      <c r="AD15" s="947">
        <f t="shared" si="5"/>
        <v>0</v>
      </c>
      <c r="AE15" s="947">
        <f t="shared" si="5"/>
        <v>0</v>
      </c>
      <c r="AF15" s="947">
        <f t="shared" si="5"/>
        <v>0</v>
      </c>
      <c r="AG15" s="219"/>
      <c r="AH15" s="5"/>
      <c r="AI15" s="5"/>
      <c r="AJ15" s="5"/>
      <c r="AK15" s="5"/>
      <c r="AL15" s="5"/>
      <c r="AM15" s="5"/>
      <c r="AN15" s="5"/>
      <c r="AO15" s="5"/>
    </row>
    <row r="16" spans="1:41" customFormat="1" ht="14">
      <c r="A16" s="178" t="s">
        <v>210</v>
      </c>
      <c r="B16" s="181"/>
      <c r="C16" s="180"/>
      <c r="D16" s="946">
        <f>$C$16*(1+$B$16)</f>
        <v>0</v>
      </c>
      <c r="E16" s="947">
        <f>D16*(1+$B$16)</f>
        <v>0</v>
      </c>
      <c r="F16" s="947">
        <f t="shared" ref="F16:AF16" si="6">E16*(1+$B$16)</f>
        <v>0</v>
      </c>
      <c r="G16" s="947">
        <f t="shared" si="6"/>
        <v>0</v>
      </c>
      <c r="H16" s="947">
        <f t="shared" si="6"/>
        <v>0</v>
      </c>
      <c r="I16" s="947">
        <f t="shared" si="6"/>
        <v>0</v>
      </c>
      <c r="J16" s="947">
        <f t="shared" si="6"/>
        <v>0</v>
      </c>
      <c r="K16" s="947">
        <f t="shared" si="6"/>
        <v>0</v>
      </c>
      <c r="L16" s="947">
        <f t="shared" si="6"/>
        <v>0</v>
      </c>
      <c r="M16" s="947">
        <f t="shared" si="6"/>
        <v>0</v>
      </c>
      <c r="N16" s="947">
        <f t="shared" si="6"/>
        <v>0</v>
      </c>
      <c r="O16" s="947">
        <f t="shared" si="6"/>
        <v>0</v>
      </c>
      <c r="P16" s="947">
        <f t="shared" si="6"/>
        <v>0</v>
      </c>
      <c r="Q16" s="947">
        <f t="shared" si="6"/>
        <v>0</v>
      </c>
      <c r="R16" s="947">
        <f t="shared" si="6"/>
        <v>0</v>
      </c>
      <c r="S16" s="947">
        <f t="shared" si="6"/>
        <v>0</v>
      </c>
      <c r="T16" s="947">
        <f t="shared" si="6"/>
        <v>0</v>
      </c>
      <c r="U16" s="947">
        <f t="shared" si="6"/>
        <v>0</v>
      </c>
      <c r="V16" s="947">
        <f t="shared" si="6"/>
        <v>0</v>
      </c>
      <c r="W16" s="947">
        <f t="shared" si="6"/>
        <v>0</v>
      </c>
      <c r="X16" s="947">
        <f t="shared" si="6"/>
        <v>0</v>
      </c>
      <c r="Y16" s="947">
        <f t="shared" si="6"/>
        <v>0</v>
      </c>
      <c r="Z16" s="947">
        <f t="shared" si="6"/>
        <v>0</v>
      </c>
      <c r="AA16" s="947">
        <f t="shared" si="6"/>
        <v>0</v>
      </c>
      <c r="AB16" s="947">
        <f t="shared" si="6"/>
        <v>0</v>
      </c>
      <c r="AC16" s="947">
        <f t="shared" si="6"/>
        <v>0</v>
      </c>
      <c r="AD16" s="947">
        <f t="shared" si="6"/>
        <v>0</v>
      </c>
      <c r="AE16" s="947">
        <f t="shared" si="6"/>
        <v>0</v>
      </c>
      <c r="AF16" s="947">
        <f t="shared" si="6"/>
        <v>0</v>
      </c>
      <c r="AG16" s="219"/>
      <c r="AH16" s="5"/>
      <c r="AI16" s="5"/>
      <c r="AJ16" s="5"/>
      <c r="AK16" s="5"/>
      <c r="AL16" s="5"/>
      <c r="AM16" s="5"/>
      <c r="AN16" s="5"/>
      <c r="AO16" s="5"/>
    </row>
    <row r="17" spans="1:41" customFormat="1" ht="14">
      <c r="A17" s="232" t="s">
        <v>201</v>
      </c>
      <c r="B17" s="231"/>
      <c r="C17" s="947">
        <f t="shared" ref="C17:AF17" si="7">SUM(C12:C16)</f>
        <v>0</v>
      </c>
      <c r="D17" s="947">
        <f t="shared" si="7"/>
        <v>0</v>
      </c>
      <c r="E17" s="947">
        <f t="shared" si="7"/>
        <v>0</v>
      </c>
      <c r="F17" s="947">
        <f t="shared" si="7"/>
        <v>0</v>
      </c>
      <c r="G17" s="947">
        <f t="shared" si="7"/>
        <v>0</v>
      </c>
      <c r="H17" s="947">
        <f t="shared" si="7"/>
        <v>0</v>
      </c>
      <c r="I17" s="947">
        <f t="shared" si="7"/>
        <v>0</v>
      </c>
      <c r="J17" s="947">
        <f t="shared" si="7"/>
        <v>0</v>
      </c>
      <c r="K17" s="947">
        <f t="shared" si="7"/>
        <v>0</v>
      </c>
      <c r="L17" s="947">
        <f t="shared" si="7"/>
        <v>0</v>
      </c>
      <c r="M17" s="947">
        <f t="shared" si="7"/>
        <v>0</v>
      </c>
      <c r="N17" s="947">
        <f t="shared" si="7"/>
        <v>0</v>
      </c>
      <c r="O17" s="947">
        <f t="shared" si="7"/>
        <v>0</v>
      </c>
      <c r="P17" s="947">
        <f t="shared" si="7"/>
        <v>0</v>
      </c>
      <c r="Q17" s="947">
        <f t="shared" si="7"/>
        <v>0</v>
      </c>
      <c r="R17" s="947">
        <f t="shared" si="7"/>
        <v>0</v>
      </c>
      <c r="S17" s="947">
        <f t="shared" si="7"/>
        <v>0</v>
      </c>
      <c r="T17" s="947">
        <f t="shared" si="7"/>
        <v>0</v>
      </c>
      <c r="U17" s="947">
        <f t="shared" si="7"/>
        <v>0</v>
      </c>
      <c r="V17" s="947">
        <f t="shared" si="7"/>
        <v>0</v>
      </c>
      <c r="W17" s="947">
        <f t="shared" si="7"/>
        <v>0</v>
      </c>
      <c r="X17" s="947">
        <f t="shared" si="7"/>
        <v>0</v>
      </c>
      <c r="Y17" s="947">
        <f t="shared" si="7"/>
        <v>0</v>
      </c>
      <c r="Z17" s="947">
        <f t="shared" si="7"/>
        <v>0</v>
      </c>
      <c r="AA17" s="947">
        <f t="shared" si="7"/>
        <v>0</v>
      </c>
      <c r="AB17" s="947">
        <f t="shared" si="7"/>
        <v>0</v>
      </c>
      <c r="AC17" s="947">
        <f t="shared" si="7"/>
        <v>0</v>
      </c>
      <c r="AD17" s="947">
        <f t="shared" si="7"/>
        <v>0</v>
      </c>
      <c r="AE17" s="947">
        <f t="shared" si="7"/>
        <v>0</v>
      </c>
      <c r="AF17" s="947">
        <f t="shared" si="7"/>
        <v>0</v>
      </c>
      <c r="AG17" s="219"/>
      <c r="AH17" s="5"/>
      <c r="AI17" s="5"/>
      <c r="AJ17" s="5"/>
      <c r="AK17" s="5"/>
      <c r="AL17" s="5"/>
      <c r="AM17" s="5"/>
      <c r="AN17" s="5"/>
      <c r="AO17" s="5"/>
    </row>
    <row r="18" spans="1:41" customFormat="1" ht="14">
      <c r="A18" s="222"/>
      <c r="B18" s="231"/>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19"/>
      <c r="AH18" s="5"/>
      <c r="AI18" s="5"/>
      <c r="AJ18" s="5"/>
      <c r="AK18" s="5"/>
      <c r="AL18" s="5"/>
      <c r="AM18" s="5"/>
      <c r="AN18" s="5"/>
      <c r="AO18" s="5"/>
    </row>
    <row r="19" spans="1:41" customFormat="1" ht="14">
      <c r="A19" s="234" t="s">
        <v>243</v>
      </c>
      <c r="B19" s="181">
        <v>0.05</v>
      </c>
      <c r="C19" s="947">
        <f t="shared" ref="C19:AF19" si="8">C12*$B$19</f>
        <v>0</v>
      </c>
      <c r="D19" s="947">
        <f t="shared" si="8"/>
        <v>0</v>
      </c>
      <c r="E19" s="947">
        <f t="shared" si="8"/>
        <v>0</v>
      </c>
      <c r="F19" s="947">
        <f t="shared" si="8"/>
        <v>0</v>
      </c>
      <c r="G19" s="947">
        <f t="shared" si="8"/>
        <v>0</v>
      </c>
      <c r="H19" s="947">
        <f t="shared" si="8"/>
        <v>0</v>
      </c>
      <c r="I19" s="947">
        <f t="shared" si="8"/>
        <v>0</v>
      </c>
      <c r="J19" s="947">
        <f t="shared" si="8"/>
        <v>0</v>
      </c>
      <c r="K19" s="947">
        <f t="shared" si="8"/>
        <v>0</v>
      </c>
      <c r="L19" s="947">
        <f t="shared" si="8"/>
        <v>0</v>
      </c>
      <c r="M19" s="947">
        <f t="shared" si="8"/>
        <v>0</v>
      </c>
      <c r="N19" s="947">
        <f t="shared" si="8"/>
        <v>0</v>
      </c>
      <c r="O19" s="947">
        <f t="shared" si="8"/>
        <v>0</v>
      </c>
      <c r="P19" s="947">
        <f t="shared" si="8"/>
        <v>0</v>
      </c>
      <c r="Q19" s="947">
        <f t="shared" si="8"/>
        <v>0</v>
      </c>
      <c r="R19" s="947">
        <f t="shared" si="8"/>
        <v>0</v>
      </c>
      <c r="S19" s="947">
        <f t="shared" si="8"/>
        <v>0</v>
      </c>
      <c r="T19" s="947">
        <f t="shared" si="8"/>
        <v>0</v>
      </c>
      <c r="U19" s="947">
        <f t="shared" si="8"/>
        <v>0</v>
      </c>
      <c r="V19" s="947">
        <f t="shared" si="8"/>
        <v>0</v>
      </c>
      <c r="W19" s="947">
        <f t="shared" si="8"/>
        <v>0</v>
      </c>
      <c r="X19" s="947">
        <f t="shared" si="8"/>
        <v>0</v>
      </c>
      <c r="Y19" s="947">
        <f t="shared" si="8"/>
        <v>0</v>
      </c>
      <c r="Z19" s="947">
        <f t="shared" si="8"/>
        <v>0</v>
      </c>
      <c r="AA19" s="947">
        <f t="shared" si="8"/>
        <v>0</v>
      </c>
      <c r="AB19" s="947">
        <f t="shared" si="8"/>
        <v>0</v>
      </c>
      <c r="AC19" s="947">
        <f t="shared" si="8"/>
        <v>0</v>
      </c>
      <c r="AD19" s="947">
        <f t="shared" si="8"/>
        <v>0</v>
      </c>
      <c r="AE19" s="947">
        <f t="shared" si="8"/>
        <v>0</v>
      </c>
      <c r="AF19" s="947">
        <f t="shared" si="8"/>
        <v>0</v>
      </c>
      <c r="AG19" s="219"/>
      <c r="AH19" s="5"/>
      <c r="AI19" s="5"/>
      <c r="AJ19" s="5"/>
      <c r="AK19" s="5"/>
      <c r="AL19" s="5"/>
      <c r="AM19" s="5"/>
      <c r="AN19" s="5"/>
      <c r="AO19" s="5"/>
    </row>
    <row r="20" spans="1:41" customFormat="1" ht="14">
      <c r="A20" s="222"/>
      <c r="B20" s="231"/>
      <c r="C20" s="233"/>
      <c r="D20" s="233"/>
      <c r="E20" s="233"/>
      <c r="F20" s="233"/>
      <c r="G20" s="233"/>
      <c r="H20" s="233"/>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19"/>
      <c r="AH20" s="5"/>
      <c r="AI20" s="5"/>
      <c r="AJ20" s="5"/>
      <c r="AK20" s="5"/>
      <c r="AL20" s="5"/>
      <c r="AM20" s="5"/>
      <c r="AN20" s="5"/>
      <c r="AO20" s="5"/>
    </row>
    <row r="21" spans="1:41" customFormat="1" ht="14">
      <c r="A21" s="232" t="s">
        <v>204</v>
      </c>
      <c r="B21" s="231"/>
      <c r="C21" s="233">
        <f>C17-C19</f>
        <v>0</v>
      </c>
      <c r="D21" s="233">
        <f t="shared" ref="D21:AF21" si="9">D17-D19</f>
        <v>0</v>
      </c>
      <c r="E21" s="233">
        <f t="shared" si="9"/>
        <v>0</v>
      </c>
      <c r="F21" s="233">
        <f t="shared" si="9"/>
        <v>0</v>
      </c>
      <c r="G21" s="233">
        <f t="shared" si="9"/>
        <v>0</v>
      </c>
      <c r="H21" s="233">
        <f t="shared" si="9"/>
        <v>0</v>
      </c>
      <c r="I21" s="233">
        <f t="shared" si="9"/>
        <v>0</v>
      </c>
      <c r="J21" s="233">
        <f t="shared" si="9"/>
        <v>0</v>
      </c>
      <c r="K21" s="233">
        <f t="shared" si="9"/>
        <v>0</v>
      </c>
      <c r="L21" s="233">
        <f t="shared" si="9"/>
        <v>0</v>
      </c>
      <c r="M21" s="233">
        <f t="shared" si="9"/>
        <v>0</v>
      </c>
      <c r="N21" s="233">
        <f t="shared" si="9"/>
        <v>0</v>
      </c>
      <c r="O21" s="233">
        <f t="shared" si="9"/>
        <v>0</v>
      </c>
      <c r="P21" s="233">
        <f t="shared" si="9"/>
        <v>0</v>
      </c>
      <c r="Q21" s="233">
        <f t="shared" si="9"/>
        <v>0</v>
      </c>
      <c r="R21" s="233">
        <f t="shared" si="9"/>
        <v>0</v>
      </c>
      <c r="S21" s="233">
        <f t="shared" si="9"/>
        <v>0</v>
      </c>
      <c r="T21" s="233">
        <f t="shared" si="9"/>
        <v>0</v>
      </c>
      <c r="U21" s="233">
        <f t="shared" si="9"/>
        <v>0</v>
      </c>
      <c r="V21" s="233">
        <f t="shared" si="9"/>
        <v>0</v>
      </c>
      <c r="W21" s="233">
        <f t="shared" si="9"/>
        <v>0</v>
      </c>
      <c r="X21" s="233">
        <f t="shared" si="9"/>
        <v>0</v>
      </c>
      <c r="Y21" s="233">
        <f t="shared" si="9"/>
        <v>0</v>
      </c>
      <c r="Z21" s="233">
        <f t="shared" si="9"/>
        <v>0</v>
      </c>
      <c r="AA21" s="233">
        <f t="shared" si="9"/>
        <v>0</v>
      </c>
      <c r="AB21" s="233">
        <f t="shared" si="9"/>
        <v>0</v>
      </c>
      <c r="AC21" s="233">
        <f t="shared" si="9"/>
        <v>0</v>
      </c>
      <c r="AD21" s="233">
        <f t="shared" si="9"/>
        <v>0</v>
      </c>
      <c r="AE21" s="233">
        <f t="shared" si="9"/>
        <v>0</v>
      </c>
      <c r="AF21" s="233">
        <f t="shared" si="9"/>
        <v>0</v>
      </c>
      <c r="AG21" s="219"/>
      <c r="AH21" s="5"/>
      <c r="AI21" s="5"/>
      <c r="AJ21" s="5"/>
      <c r="AK21" s="5"/>
      <c r="AL21" s="5"/>
      <c r="AM21" s="5"/>
      <c r="AN21" s="5"/>
      <c r="AO21" s="5"/>
    </row>
    <row r="22" spans="1:41" customFormat="1" ht="14">
      <c r="A22" s="222"/>
      <c r="B22" s="231"/>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19"/>
      <c r="AH22" s="5"/>
      <c r="AI22" s="5"/>
      <c r="AJ22" s="5"/>
      <c r="AK22" s="5"/>
      <c r="AL22" s="5"/>
      <c r="AM22" s="5"/>
      <c r="AN22" s="5"/>
      <c r="AO22" s="5"/>
    </row>
    <row r="23" spans="1:41" customFormat="1" ht="14">
      <c r="A23" s="230" t="s">
        <v>158</v>
      </c>
      <c r="B23" s="231">
        <v>3.5000000000000003E-2</v>
      </c>
      <c r="C23" s="947">
        <f>'Ex. 25 - Operating Budget'!B77</f>
        <v>0</v>
      </c>
      <c r="D23" s="947">
        <f>C23*(1+$B$23)</f>
        <v>0</v>
      </c>
      <c r="E23" s="947">
        <f t="shared" ref="E23:AF23" si="10">D23*(1+$B$23)</f>
        <v>0</v>
      </c>
      <c r="F23" s="947">
        <f t="shared" si="10"/>
        <v>0</v>
      </c>
      <c r="G23" s="947">
        <f t="shared" si="10"/>
        <v>0</v>
      </c>
      <c r="H23" s="947">
        <f t="shared" si="10"/>
        <v>0</v>
      </c>
      <c r="I23" s="947">
        <f t="shared" si="10"/>
        <v>0</v>
      </c>
      <c r="J23" s="947">
        <f t="shared" si="10"/>
        <v>0</v>
      </c>
      <c r="K23" s="947">
        <f t="shared" si="10"/>
        <v>0</v>
      </c>
      <c r="L23" s="947">
        <f t="shared" si="10"/>
        <v>0</v>
      </c>
      <c r="M23" s="947">
        <f t="shared" si="10"/>
        <v>0</v>
      </c>
      <c r="N23" s="947">
        <f t="shared" si="10"/>
        <v>0</v>
      </c>
      <c r="O23" s="947">
        <f t="shared" si="10"/>
        <v>0</v>
      </c>
      <c r="P23" s="947">
        <f t="shared" si="10"/>
        <v>0</v>
      </c>
      <c r="Q23" s="947">
        <f t="shared" si="10"/>
        <v>0</v>
      </c>
      <c r="R23" s="947">
        <f t="shared" si="10"/>
        <v>0</v>
      </c>
      <c r="S23" s="947">
        <f t="shared" si="10"/>
        <v>0</v>
      </c>
      <c r="T23" s="947">
        <f t="shared" si="10"/>
        <v>0</v>
      </c>
      <c r="U23" s="947">
        <f t="shared" si="10"/>
        <v>0</v>
      </c>
      <c r="V23" s="947">
        <f t="shared" si="10"/>
        <v>0</v>
      </c>
      <c r="W23" s="947">
        <f t="shared" si="10"/>
        <v>0</v>
      </c>
      <c r="X23" s="947">
        <f t="shared" si="10"/>
        <v>0</v>
      </c>
      <c r="Y23" s="947">
        <f t="shared" si="10"/>
        <v>0</v>
      </c>
      <c r="Z23" s="947">
        <f t="shared" si="10"/>
        <v>0</v>
      </c>
      <c r="AA23" s="947">
        <f t="shared" si="10"/>
        <v>0</v>
      </c>
      <c r="AB23" s="947">
        <f t="shared" si="10"/>
        <v>0</v>
      </c>
      <c r="AC23" s="947">
        <f t="shared" si="10"/>
        <v>0</v>
      </c>
      <c r="AD23" s="947">
        <f t="shared" si="10"/>
        <v>0</v>
      </c>
      <c r="AE23" s="947">
        <f t="shared" si="10"/>
        <v>0</v>
      </c>
      <c r="AF23" s="947">
        <f t="shared" si="10"/>
        <v>0</v>
      </c>
      <c r="AG23" s="219"/>
      <c r="AH23" s="5"/>
      <c r="AI23" s="5"/>
      <c r="AJ23" s="5"/>
      <c r="AK23" s="5"/>
      <c r="AL23" s="5"/>
      <c r="AM23" s="5"/>
      <c r="AN23" s="5"/>
      <c r="AO23" s="5"/>
    </row>
    <row r="24" spans="1:41" customFormat="1" ht="14">
      <c r="A24" s="178" t="s">
        <v>210</v>
      </c>
      <c r="B24" s="179"/>
      <c r="C24" s="948">
        <v>0</v>
      </c>
      <c r="D24" s="946">
        <f>$C$24*(1+$B$24)</f>
        <v>0</v>
      </c>
      <c r="E24" s="947">
        <f>D24*(1+$B$24)</f>
        <v>0</v>
      </c>
      <c r="F24" s="947">
        <f>E24*(1+$B$24)</f>
        <v>0</v>
      </c>
      <c r="G24" s="947">
        <f t="shared" ref="G24:AF24" si="11">F24*(1+$B$24)</f>
        <v>0</v>
      </c>
      <c r="H24" s="947">
        <f t="shared" si="11"/>
        <v>0</v>
      </c>
      <c r="I24" s="947">
        <f t="shared" si="11"/>
        <v>0</v>
      </c>
      <c r="J24" s="947">
        <f t="shared" si="11"/>
        <v>0</v>
      </c>
      <c r="K24" s="947">
        <f t="shared" si="11"/>
        <v>0</v>
      </c>
      <c r="L24" s="947">
        <f t="shared" si="11"/>
        <v>0</v>
      </c>
      <c r="M24" s="947">
        <f t="shared" si="11"/>
        <v>0</v>
      </c>
      <c r="N24" s="947">
        <f t="shared" si="11"/>
        <v>0</v>
      </c>
      <c r="O24" s="947">
        <f t="shared" si="11"/>
        <v>0</v>
      </c>
      <c r="P24" s="947">
        <f t="shared" si="11"/>
        <v>0</v>
      </c>
      <c r="Q24" s="947">
        <f t="shared" si="11"/>
        <v>0</v>
      </c>
      <c r="R24" s="947">
        <f t="shared" si="11"/>
        <v>0</v>
      </c>
      <c r="S24" s="947">
        <f t="shared" si="11"/>
        <v>0</v>
      </c>
      <c r="T24" s="947">
        <f t="shared" si="11"/>
        <v>0</v>
      </c>
      <c r="U24" s="947">
        <f t="shared" si="11"/>
        <v>0</v>
      </c>
      <c r="V24" s="947">
        <f t="shared" si="11"/>
        <v>0</v>
      </c>
      <c r="W24" s="947">
        <f t="shared" si="11"/>
        <v>0</v>
      </c>
      <c r="X24" s="947">
        <f t="shared" si="11"/>
        <v>0</v>
      </c>
      <c r="Y24" s="947">
        <f t="shared" si="11"/>
        <v>0</v>
      </c>
      <c r="Z24" s="947">
        <f t="shared" si="11"/>
        <v>0</v>
      </c>
      <c r="AA24" s="947">
        <f t="shared" si="11"/>
        <v>0</v>
      </c>
      <c r="AB24" s="947">
        <f t="shared" si="11"/>
        <v>0</v>
      </c>
      <c r="AC24" s="947">
        <f t="shared" si="11"/>
        <v>0</v>
      </c>
      <c r="AD24" s="947">
        <f t="shared" si="11"/>
        <v>0</v>
      </c>
      <c r="AE24" s="947">
        <f t="shared" si="11"/>
        <v>0</v>
      </c>
      <c r="AF24" s="947">
        <f t="shared" si="11"/>
        <v>0</v>
      </c>
      <c r="AG24" s="219"/>
      <c r="AH24" s="5"/>
      <c r="AI24" s="5"/>
      <c r="AJ24" s="5"/>
      <c r="AK24" s="5"/>
      <c r="AL24" s="5"/>
      <c r="AM24" s="5"/>
      <c r="AN24" s="5"/>
      <c r="AO24" s="5"/>
    </row>
    <row r="25" spans="1:41" customFormat="1" ht="14">
      <c r="A25" s="178" t="s">
        <v>210</v>
      </c>
      <c r="B25" s="179"/>
      <c r="C25" s="948">
        <v>0</v>
      </c>
      <c r="D25" s="946">
        <f>$C$25*(1+$B$25)</f>
        <v>0</v>
      </c>
      <c r="E25" s="947">
        <f>D25*(1+$B$25)</f>
        <v>0</v>
      </c>
      <c r="F25" s="947">
        <f t="shared" ref="F25:AF25" si="12">E25*(1+$B$25)</f>
        <v>0</v>
      </c>
      <c r="G25" s="947">
        <f t="shared" si="12"/>
        <v>0</v>
      </c>
      <c r="H25" s="947">
        <f t="shared" si="12"/>
        <v>0</v>
      </c>
      <c r="I25" s="947">
        <f t="shared" si="12"/>
        <v>0</v>
      </c>
      <c r="J25" s="947">
        <f t="shared" si="12"/>
        <v>0</v>
      </c>
      <c r="K25" s="947">
        <f t="shared" si="12"/>
        <v>0</v>
      </c>
      <c r="L25" s="947">
        <f t="shared" si="12"/>
        <v>0</v>
      </c>
      <c r="M25" s="947">
        <f t="shared" si="12"/>
        <v>0</v>
      </c>
      <c r="N25" s="947">
        <f t="shared" si="12"/>
        <v>0</v>
      </c>
      <c r="O25" s="947">
        <f t="shared" si="12"/>
        <v>0</v>
      </c>
      <c r="P25" s="947">
        <f t="shared" si="12"/>
        <v>0</v>
      </c>
      <c r="Q25" s="947">
        <f t="shared" si="12"/>
        <v>0</v>
      </c>
      <c r="R25" s="947">
        <f t="shared" si="12"/>
        <v>0</v>
      </c>
      <c r="S25" s="947">
        <f t="shared" si="12"/>
        <v>0</v>
      </c>
      <c r="T25" s="947">
        <f t="shared" si="12"/>
        <v>0</v>
      </c>
      <c r="U25" s="947">
        <f t="shared" si="12"/>
        <v>0</v>
      </c>
      <c r="V25" s="947">
        <f t="shared" si="12"/>
        <v>0</v>
      </c>
      <c r="W25" s="947">
        <f t="shared" si="12"/>
        <v>0</v>
      </c>
      <c r="X25" s="947">
        <f t="shared" si="12"/>
        <v>0</v>
      </c>
      <c r="Y25" s="947">
        <f t="shared" si="12"/>
        <v>0</v>
      </c>
      <c r="Z25" s="947">
        <f t="shared" si="12"/>
        <v>0</v>
      </c>
      <c r="AA25" s="947">
        <f t="shared" si="12"/>
        <v>0</v>
      </c>
      <c r="AB25" s="947">
        <f t="shared" si="12"/>
        <v>0</v>
      </c>
      <c r="AC25" s="947">
        <f t="shared" si="12"/>
        <v>0</v>
      </c>
      <c r="AD25" s="947">
        <f t="shared" si="12"/>
        <v>0</v>
      </c>
      <c r="AE25" s="947">
        <f t="shared" si="12"/>
        <v>0</v>
      </c>
      <c r="AF25" s="947">
        <f t="shared" si="12"/>
        <v>0</v>
      </c>
      <c r="AG25" s="219"/>
      <c r="AH25" s="5"/>
      <c r="AI25" s="5"/>
      <c r="AJ25" s="5"/>
      <c r="AK25" s="5"/>
      <c r="AL25" s="5"/>
      <c r="AM25" s="5"/>
      <c r="AN25" s="5"/>
      <c r="AO25" s="5"/>
    </row>
    <row r="26" spans="1:41" customFormat="1" ht="14">
      <c r="A26" s="178" t="s">
        <v>210</v>
      </c>
      <c r="B26" s="179"/>
      <c r="C26" s="948">
        <v>0</v>
      </c>
      <c r="D26" s="946">
        <f>$C$26*(1+$B$26)</f>
        <v>0</v>
      </c>
      <c r="E26" s="947">
        <f>D26*(1+$B$26)</f>
        <v>0</v>
      </c>
      <c r="F26" s="947">
        <f t="shared" ref="F26:AF26" si="13">E26*(1+$B$26)</f>
        <v>0</v>
      </c>
      <c r="G26" s="947">
        <f t="shared" si="13"/>
        <v>0</v>
      </c>
      <c r="H26" s="947">
        <f t="shared" si="13"/>
        <v>0</v>
      </c>
      <c r="I26" s="947">
        <f t="shared" si="13"/>
        <v>0</v>
      </c>
      <c r="J26" s="947">
        <f t="shared" si="13"/>
        <v>0</v>
      </c>
      <c r="K26" s="947">
        <f t="shared" si="13"/>
        <v>0</v>
      </c>
      <c r="L26" s="947">
        <f t="shared" si="13"/>
        <v>0</v>
      </c>
      <c r="M26" s="947">
        <f t="shared" si="13"/>
        <v>0</v>
      </c>
      <c r="N26" s="947">
        <f t="shared" si="13"/>
        <v>0</v>
      </c>
      <c r="O26" s="947">
        <f t="shared" si="13"/>
        <v>0</v>
      </c>
      <c r="P26" s="947">
        <f t="shared" si="13"/>
        <v>0</v>
      </c>
      <c r="Q26" s="947">
        <f t="shared" si="13"/>
        <v>0</v>
      </c>
      <c r="R26" s="947">
        <f t="shared" si="13"/>
        <v>0</v>
      </c>
      <c r="S26" s="947">
        <f t="shared" si="13"/>
        <v>0</v>
      </c>
      <c r="T26" s="947">
        <f t="shared" si="13"/>
        <v>0</v>
      </c>
      <c r="U26" s="947">
        <f t="shared" si="13"/>
        <v>0</v>
      </c>
      <c r="V26" s="947">
        <f t="shared" si="13"/>
        <v>0</v>
      </c>
      <c r="W26" s="947">
        <f t="shared" si="13"/>
        <v>0</v>
      </c>
      <c r="X26" s="947">
        <f t="shared" si="13"/>
        <v>0</v>
      </c>
      <c r="Y26" s="947">
        <f t="shared" si="13"/>
        <v>0</v>
      </c>
      <c r="Z26" s="947">
        <f t="shared" si="13"/>
        <v>0</v>
      </c>
      <c r="AA26" s="947">
        <f t="shared" si="13"/>
        <v>0</v>
      </c>
      <c r="AB26" s="947">
        <f t="shared" si="13"/>
        <v>0</v>
      </c>
      <c r="AC26" s="947">
        <f t="shared" si="13"/>
        <v>0</v>
      </c>
      <c r="AD26" s="947">
        <f t="shared" si="13"/>
        <v>0</v>
      </c>
      <c r="AE26" s="947">
        <f t="shared" si="13"/>
        <v>0</v>
      </c>
      <c r="AF26" s="947">
        <f t="shared" si="13"/>
        <v>0</v>
      </c>
      <c r="AG26" s="219"/>
      <c r="AH26" s="5"/>
      <c r="AI26" s="5"/>
      <c r="AJ26" s="5"/>
      <c r="AK26" s="5"/>
      <c r="AL26" s="5"/>
      <c r="AM26" s="5"/>
      <c r="AN26" s="5"/>
      <c r="AO26" s="5"/>
    </row>
    <row r="27" spans="1:41" customFormat="1" ht="14">
      <c r="A27" s="232" t="s">
        <v>203</v>
      </c>
      <c r="B27" s="235"/>
      <c r="C27" s="947">
        <f>C21-(C23+C24+C25+C26)</f>
        <v>0</v>
      </c>
      <c r="D27" s="947">
        <f t="shared" ref="D27:AF27" si="14">D21-(D23+D24+D25+D26)</f>
        <v>0</v>
      </c>
      <c r="E27" s="947">
        <f t="shared" si="14"/>
        <v>0</v>
      </c>
      <c r="F27" s="947">
        <f t="shared" si="14"/>
        <v>0</v>
      </c>
      <c r="G27" s="947">
        <f t="shared" si="14"/>
        <v>0</v>
      </c>
      <c r="H27" s="947">
        <f t="shared" si="14"/>
        <v>0</v>
      </c>
      <c r="I27" s="947">
        <f t="shared" si="14"/>
        <v>0</v>
      </c>
      <c r="J27" s="947">
        <f t="shared" si="14"/>
        <v>0</v>
      </c>
      <c r="K27" s="947">
        <f t="shared" si="14"/>
        <v>0</v>
      </c>
      <c r="L27" s="947">
        <f t="shared" si="14"/>
        <v>0</v>
      </c>
      <c r="M27" s="947">
        <f t="shared" si="14"/>
        <v>0</v>
      </c>
      <c r="N27" s="947">
        <f t="shared" si="14"/>
        <v>0</v>
      </c>
      <c r="O27" s="947">
        <f t="shared" si="14"/>
        <v>0</v>
      </c>
      <c r="P27" s="947">
        <f t="shared" si="14"/>
        <v>0</v>
      </c>
      <c r="Q27" s="947">
        <f t="shared" si="14"/>
        <v>0</v>
      </c>
      <c r="R27" s="947">
        <f t="shared" si="14"/>
        <v>0</v>
      </c>
      <c r="S27" s="947">
        <f t="shared" si="14"/>
        <v>0</v>
      </c>
      <c r="T27" s="947">
        <f t="shared" si="14"/>
        <v>0</v>
      </c>
      <c r="U27" s="947">
        <f t="shared" si="14"/>
        <v>0</v>
      </c>
      <c r="V27" s="947">
        <f t="shared" si="14"/>
        <v>0</v>
      </c>
      <c r="W27" s="947">
        <f t="shared" si="14"/>
        <v>0</v>
      </c>
      <c r="X27" s="947">
        <f t="shared" si="14"/>
        <v>0</v>
      </c>
      <c r="Y27" s="947">
        <f t="shared" si="14"/>
        <v>0</v>
      </c>
      <c r="Z27" s="947">
        <f t="shared" si="14"/>
        <v>0</v>
      </c>
      <c r="AA27" s="947">
        <f t="shared" si="14"/>
        <v>0</v>
      </c>
      <c r="AB27" s="947">
        <f t="shared" si="14"/>
        <v>0</v>
      </c>
      <c r="AC27" s="947">
        <f t="shared" si="14"/>
        <v>0</v>
      </c>
      <c r="AD27" s="947">
        <f t="shared" si="14"/>
        <v>0</v>
      </c>
      <c r="AE27" s="947">
        <f t="shared" si="14"/>
        <v>0</v>
      </c>
      <c r="AF27" s="947">
        <f t="shared" si="14"/>
        <v>0</v>
      </c>
      <c r="AG27" s="219"/>
      <c r="AH27" s="5"/>
      <c r="AI27" s="5"/>
      <c r="AJ27" s="5"/>
      <c r="AK27" s="5"/>
      <c r="AL27" s="5"/>
      <c r="AM27" s="5"/>
      <c r="AN27" s="5"/>
      <c r="AO27" s="5"/>
    </row>
    <row r="28" spans="1:41" customFormat="1" ht="14.5">
      <c r="A28" s="236"/>
      <c r="B28" s="235"/>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19"/>
      <c r="AH28" s="5"/>
      <c r="AI28" s="5"/>
      <c r="AJ28" s="5"/>
      <c r="AK28" s="5"/>
      <c r="AL28" s="5"/>
      <c r="AM28" s="5"/>
      <c r="AN28" s="5"/>
      <c r="AO28" s="5"/>
    </row>
    <row r="29" spans="1:41" customFormat="1" ht="14">
      <c r="A29" s="222" t="s">
        <v>205</v>
      </c>
      <c r="B29" s="231"/>
      <c r="C29" s="947">
        <f>'Ex. 25 - Operating Budget'!B90</f>
        <v>0</v>
      </c>
      <c r="D29" s="947">
        <f>$C$29</f>
        <v>0</v>
      </c>
      <c r="E29" s="947">
        <f t="shared" ref="E29:AF29" si="15">$C$29</f>
        <v>0</v>
      </c>
      <c r="F29" s="947">
        <f t="shared" si="15"/>
        <v>0</v>
      </c>
      <c r="G29" s="947">
        <f t="shared" si="15"/>
        <v>0</v>
      </c>
      <c r="H29" s="947">
        <f t="shared" si="15"/>
        <v>0</v>
      </c>
      <c r="I29" s="947">
        <f t="shared" si="15"/>
        <v>0</v>
      </c>
      <c r="J29" s="947">
        <f t="shared" si="15"/>
        <v>0</v>
      </c>
      <c r="K29" s="947">
        <f t="shared" si="15"/>
        <v>0</v>
      </c>
      <c r="L29" s="947">
        <f t="shared" si="15"/>
        <v>0</v>
      </c>
      <c r="M29" s="947">
        <f t="shared" si="15"/>
        <v>0</v>
      </c>
      <c r="N29" s="947">
        <f t="shared" si="15"/>
        <v>0</v>
      </c>
      <c r="O29" s="947">
        <f t="shared" si="15"/>
        <v>0</v>
      </c>
      <c r="P29" s="947">
        <f t="shared" si="15"/>
        <v>0</v>
      </c>
      <c r="Q29" s="947">
        <f t="shared" si="15"/>
        <v>0</v>
      </c>
      <c r="R29" s="947">
        <f t="shared" si="15"/>
        <v>0</v>
      </c>
      <c r="S29" s="947">
        <f t="shared" si="15"/>
        <v>0</v>
      </c>
      <c r="T29" s="947">
        <f t="shared" si="15"/>
        <v>0</v>
      </c>
      <c r="U29" s="947">
        <f t="shared" si="15"/>
        <v>0</v>
      </c>
      <c r="V29" s="947">
        <f t="shared" si="15"/>
        <v>0</v>
      </c>
      <c r="W29" s="947">
        <f t="shared" si="15"/>
        <v>0</v>
      </c>
      <c r="X29" s="947">
        <f t="shared" si="15"/>
        <v>0</v>
      </c>
      <c r="Y29" s="947">
        <f t="shared" si="15"/>
        <v>0</v>
      </c>
      <c r="Z29" s="947">
        <f t="shared" si="15"/>
        <v>0</v>
      </c>
      <c r="AA29" s="947">
        <f t="shared" si="15"/>
        <v>0</v>
      </c>
      <c r="AB29" s="947">
        <f t="shared" si="15"/>
        <v>0</v>
      </c>
      <c r="AC29" s="947">
        <f t="shared" si="15"/>
        <v>0</v>
      </c>
      <c r="AD29" s="947">
        <f t="shared" si="15"/>
        <v>0</v>
      </c>
      <c r="AE29" s="947">
        <f t="shared" si="15"/>
        <v>0</v>
      </c>
      <c r="AF29" s="947">
        <f t="shared" si="15"/>
        <v>0</v>
      </c>
      <c r="AG29" s="219"/>
      <c r="AH29" s="5"/>
      <c r="AI29" s="5"/>
      <c r="AJ29" s="5"/>
      <c r="AK29" s="5"/>
      <c r="AL29" s="5"/>
      <c r="AM29" s="5"/>
      <c r="AN29" s="5"/>
      <c r="AO29" s="5"/>
    </row>
    <row r="30" spans="1:41" customFormat="1" ht="14">
      <c r="A30" s="222" t="s">
        <v>206</v>
      </c>
      <c r="B30" s="235"/>
      <c r="C30" s="947">
        <f>'Ex. 25 - Operating Budget'!B82</f>
        <v>0</v>
      </c>
      <c r="D30" s="947">
        <f>$C$30</f>
        <v>0</v>
      </c>
      <c r="E30" s="947">
        <f t="shared" ref="E30:AF30" si="16">$C$30</f>
        <v>0</v>
      </c>
      <c r="F30" s="947">
        <f t="shared" si="16"/>
        <v>0</v>
      </c>
      <c r="G30" s="947">
        <f t="shared" si="16"/>
        <v>0</v>
      </c>
      <c r="H30" s="947">
        <f t="shared" si="16"/>
        <v>0</v>
      </c>
      <c r="I30" s="947">
        <f t="shared" si="16"/>
        <v>0</v>
      </c>
      <c r="J30" s="947">
        <f t="shared" si="16"/>
        <v>0</v>
      </c>
      <c r="K30" s="947">
        <f t="shared" si="16"/>
        <v>0</v>
      </c>
      <c r="L30" s="947">
        <f t="shared" si="16"/>
        <v>0</v>
      </c>
      <c r="M30" s="947">
        <f t="shared" si="16"/>
        <v>0</v>
      </c>
      <c r="N30" s="947">
        <f t="shared" si="16"/>
        <v>0</v>
      </c>
      <c r="O30" s="947">
        <f t="shared" si="16"/>
        <v>0</v>
      </c>
      <c r="P30" s="947">
        <f t="shared" si="16"/>
        <v>0</v>
      </c>
      <c r="Q30" s="947">
        <f t="shared" si="16"/>
        <v>0</v>
      </c>
      <c r="R30" s="947">
        <f t="shared" si="16"/>
        <v>0</v>
      </c>
      <c r="S30" s="947">
        <f t="shared" si="16"/>
        <v>0</v>
      </c>
      <c r="T30" s="947">
        <f t="shared" si="16"/>
        <v>0</v>
      </c>
      <c r="U30" s="947">
        <f t="shared" si="16"/>
        <v>0</v>
      </c>
      <c r="V30" s="947">
        <f t="shared" si="16"/>
        <v>0</v>
      </c>
      <c r="W30" s="947">
        <f t="shared" si="16"/>
        <v>0</v>
      </c>
      <c r="X30" s="947">
        <f t="shared" si="16"/>
        <v>0</v>
      </c>
      <c r="Y30" s="947">
        <f t="shared" si="16"/>
        <v>0</v>
      </c>
      <c r="Z30" s="947">
        <f t="shared" si="16"/>
        <v>0</v>
      </c>
      <c r="AA30" s="947">
        <f t="shared" si="16"/>
        <v>0</v>
      </c>
      <c r="AB30" s="947">
        <f t="shared" si="16"/>
        <v>0</v>
      </c>
      <c r="AC30" s="947">
        <f t="shared" si="16"/>
        <v>0</v>
      </c>
      <c r="AD30" s="947">
        <f t="shared" si="16"/>
        <v>0</v>
      </c>
      <c r="AE30" s="947">
        <f t="shared" si="16"/>
        <v>0</v>
      </c>
      <c r="AF30" s="947">
        <f t="shared" si="16"/>
        <v>0</v>
      </c>
      <c r="AG30" s="219"/>
      <c r="AH30" s="5"/>
      <c r="AI30" s="5"/>
      <c r="AJ30" s="5"/>
      <c r="AK30" s="5"/>
      <c r="AL30" s="5"/>
      <c r="AM30" s="5"/>
      <c r="AN30" s="5"/>
      <c r="AO30" s="5"/>
    </row>
    <row r="31" spans="1:41" customFormat="1" ht="14">
      <c r="A31" s="222" t="s">
        <v>207</v>
      </c>
      <c r="B31" s="235"/>
      <c r="C31" s="947">
        <f>'Ex. 25 - Operating Budget'!B83</f>
        <v>0</v>
      </c>
      <c r="D31" s="947">
        <f>$C$31</f>
        <v>0</v>
      </c>
      <c r="E31" s="947">
        <f t="shared" ref="E31:AF31" si="17">$C$31</f>
        <v>0</v>
      </c>
      <c r="F31" s="947">
        <f t="shared" si="17"/>
        <v>0</v>
      </c>
      <c r="G31" s="947">
        <f t="shared" si="17"/>
        <v>0</v>
      </c>
      <c r="H31" s="947">
        <f t="shared" si="17"/>
        <v>0</v>
      </c>
      <c r="I31" s="947">
        <f t="shared" si="17"/>
        <v>0</v>
      </c>
      <c r="J31" s="947">
        <f t="shared" si="17"/>
        <v>0</v>
      </c>
      <c r="K31" s="947">
        <f t="shared" si="17"/>
        <v>0</v>
      </c>
      <c r="L31" s="947">
        <f t="shared" si="17"/>
        <v>0</v>
      </c>
      <c r="M31" s="947">
        <f t="shared" si="17"/>
        <v>0</v>
      </c>
      <c r="N31" s="947">
        <f t="shared" si="17"/>
        <v>0</v>
      </c>
      <c r="O31" s="947">
        <f t="shared" si="17"/>
        <v>0</v>
      </c>
      <c r="P31" s="947">
        <f t="shared" si="17"/>
        <v>0</v>
      </c>
      <c r="Q31" s="947">
        <f t="shared" si="17"/>
        <v>0</v>
      </c>
      <c r="R31" s="947">
        <f t="shared" si="17"/>
        <v>0</v>
      </c>
      <c r="S31" s="947">
        <f t="shared" si="17"/>
        <v>0</v>
      </c>
      <c r="T31" s="947">
        <f t="shared" si="17"/>
        <v>0</v>
      </c>
      <c r="U31" s="947">
        <f t="shared" si="17"/>
        <v>0</v>
      </c>
      <c r="V31" s="947">
        <f t="shared" si="17"/>
        <v>0</v>
      </c>
      <c r="W31" s="947">
        <f t="shared" si="17"/>
        <v>0</v>
      </c>
      <c r="X31" s="947">
        <f t="shared" si="17"/>
        <v>0</v>
      </c>
      <c r="Y31" s="947">
        <f t="shared" si="17"/>
        <v>0</v>
      </c>
      <c r="Z31" s="947">
        <f t="shared" si="17"/>
        <v>0</v>
      </c>
      <c r="AA31" s="947">
        <f t="shared" si="17"/>
        <v>0</v>
      </c>
      <c r="AB31" s="947">
        <f t="shared" si="17"/>
        <v>0</v>
      </c>
      <c r="AC31" s="947">
        <f t="shared" si="17"/>
        <v>0</v>
      </c>
      <c r="AD31" s="947">
        <f t="shared" si="17"/>
        <v>0</v>
      </c>
      <c r="AE31" s="947">
        <f t="shared" si="17"/>
        <v>0</v>
      </c>
      <c r="AF31" s="947">
        <f t="shared" si="17"/>
        <v>0</v>
      </c>
      <c r="AG31" s="219"/>
      <c r="AH31" s="5"/>
      <c r="AI31" s="5"/>
      <c r="AJ31" s="5"/>
      <c r="AK31" s="5"/>
      <c r="AL31" s="5"/>
      <c r="AM31" s="5"/>
      <c r="AN31" s="5"/>
      <c r="AO31" s="5"/>
    </row>
    <row r="32" spans="1:41" customFormat="1" ht="14">
      <c r="A32" s="222" t="s">
        <v>208</v>
      </c>
      <c r="B32" s="935">
        <v>3.5000000000000003E-2</v>
      </c>
      <c r="C32" s="947">
        <f>'Ex. 25 - Operating Budget'!B92</f>
        <v>0</v>
      </c>
      <c r="D32" s="947">
        <f>$C$32*(1+$B$32)</f>
        <v>0</v>
      </c>
      <c r="E32" s="947">
        <f>$D$32*(1+$B$32)</f>
        <v>0</v>
      </c>
      <c r="F32" s="947">
        <f>$E$32*(1+$B$32)</f>
        <v>0</v>
      </c>
      <c r="G32" s="947">
        <f>$F$32*(1+$B$32)</f>
        <v>0</v>
      </c>
      <c r="H32" s="947">
        <f>$G$32*(1+$B$32)</f>
        <v>0</v>
      </c>
      <c r="I32" s="947">
        <f>$H$32*(1+$B$32)</f>
        <v>0</v>
      </c>
      <c r="J32" s="947">
        <f>$I$32*(1+$B$32)</f>
        <v>0</v>
      </c>
      <c r="K32" s="947">
        <f>$J$32*(1+$B$32)</f>
        <v>0</v>
      </c>
      <c r="L32" s="947">
        <f>$K$32*(1+$B$32)</f>
        <v>0</v>
      </c>
      <c r="M32" s="947">
        <f>$L$32*(1+$B$32)</f>
        <v>0</v>
      </c>
      <c r="N32" s="947">
        <f>$M$32*(1+$B$32)</f>
        <v>0</v>
      </c>
      <c r="O32" s="947">
        <f>$N$32*(1+$B$32)</f>
        <v>0</v>
      </c>
      <c r="P32" s="947">
        <f>$O$32*(1+$B$32)</f>
        <v>0</v>
      </c>
      <c r="Q32" s="947">
        <f>$P$32*(1+$B$32)</f>
        <v>0</v>
      </c>
      <c r="R32" s="947">
        <f>$Q$32*(1+$B$32)</f>
        <v>0</v>
      </c>
      <c r="S32" s="947">
        <f>$R$32*(1+$B$32)</f>
        <v>0</v>
      </c>
      <c r="T32" s="947">
        <f>$S$32*(1+$B$32)</f>
        <v>0</v>
      </c>
      <c r="U32" s="947">
        <f>$T$32*(1+$B$32)</f>
        <v>0</v>
      </c>
      <c r="V32" s="947">
        <f>$U$32*(1+$B$32)</f>
        <v>0</v>
      </c>
      <c r="W32" s="947">
        <f>$V$32*(1+$B$32)</f>
        <v>0</v>
      </c>
      <c r="X32" s="947">
        <f>$W$32*(1+$B$32)</f>
        <v>0</v>
      </c>
      <c r="Y32" s="947">
        <f>$X$32*(1+$B$32)</f>
        <v>0</v>
      </c>
      <c r="Z32" s="947">
        <f>$Y$32*(1+$B$32)</f>
        <v>0</v>
      </c>
      <c r="AA32" s="947">
        <f>$Z$32*(1+$B$32)</f>
        <v>0</v>
      </c>
      <c r="AB32" s="947">
        <f>$AA$32*(1+$B$32)</f>
        <v>0</v>
      </c>
      <c r="AC32" s="947">
        <f>$AB$32*(1+$B$32)</f>
        <v>0</v>
      </c>
      <c r="AD32" s="947">
        <f>$AC$32*(1+$B$32)</f>
        <v>0</v>
      </c>
      <c r="AE32" s="947">
        <f>$AD$32*(1+$B$32)</f>
        <v>0</v>
      </c>
      <c r="AF32" s="947">
        <f>$AE$32*(1+$B$32)</f>
        <v>0</v>
      </c>
      <c r="AG32" s="219"/>
      <c r="AH32" s="5"/>
      <c r="AI32" s="5"/>
      <c r="AJ32" s="5"/>
      <c r="AK32" s="5"/>
      <c r="AL32" s="5"/>
      <c r="AM32" s="5"/>
      <c r="AN32" s="5"/>
      <c r="AO32" s="5"/>
    </row>
    <row r="33" spans="1:41" customFormat="1" ht="14">
      <c r="A33" s="222" t="s">
        <v>276</v>
      </c>
      <c r="B33" s="935"/>
      <c r="C33" s="947">
        <f>B4*140</f>
        <v>0</v>
      </c>
      <c r="D33" s="947">
        <f>C33</f>
        <v>0</v>
      </c>
      <c r="E33" s="947">
        <f>C33</f>
        <v>0</v>
      </c>
      <c r="F33" s="947">
        <f>C33</f>
        <v>0</v>
      </c>
      <c r="G33" s="947">
        <f>C33</f>
        <v>0</v>
      </c>
      <c r="H33" s="947">
        <f>C33</f>
        <v>0</v>
      </c>
      <c r="I33" s="947">
        <f>C33</f>
        <v>0</v>
      </c>
      <c r="J33" s="947">
        <f>C33</f>
        <v>0</v>
      </c>
      <c r="K33" s="947">
        <f>C33</f>
        <v>0</v>
      </c>
      <c r="L33" s="947">
        <f>C33</f>
        <v>0</v>
      </c>
      <c r="M33" s="947">
        <f>C33</f>
        <v>0</v>
      </c>
      <c r="N33" s="947">
        <f>C33</f>
        <v>0</v>
      </c>
      <c r="O33" s="947">
        <f>C33</f>
        <v>0</v>
      </c>
      <c r="P33" s="947">
        <f>C33</f>
        <v>0</v>
      </c>
      <c r="Q33" s="947">
        <f>C33</f>
        <v>0</v>
      </c>
      <c r="R33" s="947">
        <f>C33</f>
        <v>0</v>
      </c>
      <c r="S33" s="947">
        <f>C33</f>
        <v>0</v>
      </c>
      <c r="T33" s="947">
        <f>C33</f>
        <v>0</v>
      </c>
      <c r="U33" s="947">
        <f>C33</f>
        <v>0</v>
      </c>
      <c r="V33" s="947">
        <f>C33</f>
        <v>0</v>
      </c>
      <c r="W33" s="947">
        <f>C33</f>
        <v>0</v>
      </c>
      <c r="X33" s="947">
        <f>C33</f>
        <v>0</v>
      </c>
      <c r="Y33" s="947">
        <f>C33</f>
        <v>0</v>
      </c>
      <c r="Z33" s="947">
        <f>C33</f>
        <v>0</v>
      </c>
      <c r="AA33" s="947">
        <f>C33</f>
        <v>0</v>
      </c>
      <c r="AB33" s="947">
        <f>C33</f>
        <v>0</v>
      </c>
      <c r="AC33" s="947">
        <f>C33</f>
        <v>0</v>
      </c>
      <c r="AD33" s="947">
        <f>C33</f>
        <v>0</v>
      </c>
      <c r="AE33" s="947">
        <f>C33</f>
        <v>0</v>
      </c>
      <c r="AF33" s="947">
        <f>C33</f>
        <v>0</v>
      </c>
      <c r="AG33" s="219"/>
      <c r="AH33" s="5"/>
      <c r="AI33" s="5"/>
      <c r="AJ33" s="5"/>
      <c r="AK33" s="5"/>
      <c r="AL33" s="5"/>
      <c r="AM33" s="5"/>
      <c r="AN33" s="5"/>
      <c r="AO33" s="5"/>
    </row>
    <row r="34" spans="1:41" customFormat="1" ht="14">
      <c r="A34" s="178" t="s">
        <v>210</v>
      </c>
      <c r="B34" s="179"/>
      <c r="C34" s="180"/>
      <c r="D34" s="946">
        <f>$C$34*(1+$B$34)</f>
        <v>0</v>
      </c>
      <c r="E34" s="229">
        <f>D34*(1+$B$34)</f>
        <v>0</v>
      </c>
      <c r="F34" s="229">
        <f>E34*(1+$B$34)</f>
        <v>0</v>
      </c>
      <c r="G34" s="229">
        <f t="shared" ref="G34:AF34" si="18">F34*(1+$B$34)</f>
        <v>0</v>
      </c>
      <c r="H34" s="229">
        <f t="shared" si="18"/>
        <v>0</v>
      </c>
      <c r="I34" s="229">
        <f t="shared" si="18"/>
        <v>0</v>
      </c>
      <c r="J34" s="229">
        <f t="shared" si="18"/>
        <v>0</v>
      </c>
      <c r="K34" s="229">
        <f t="shared" si="18"/>
        <v>0</v>
      </c>
      <c r="L34" s="229">
        <f t="shared" si="18"/>
        <v>0</v>
      </c>
      <c r="M34" s="229">
        <f t="shared" si="18"/>
        <v>0</v>
      </c>
      <c r="N34" s="229">
        <f t="shared" si="18"/>
        <v>0</v>
      </c>
      <c r="O34" s="229">
        <f t="shared" si="18"/>
        <v>0</v>
      </c>
      <c r="P34" s="229">
        <f t="shared" si="18"/>
        <v>0</v>
      </c>
      <c r="Q34" s="229">
        <f t="shared" si="18"/>
        <v>0</v>
      </c>
      <c r="R34" s="229">
        <f t="shared" si="18"/>
        <v>0</v>
      </c>
      <c r="S34" s="229">
        <f t="shared" si="18"/>
        <v>0</v>
      </c>
      <c r="T34" s="229">
        <f t="shared" si="18"/>
        <v>0</v>
      </c>
      <c r="U34" s="229">
        <f t="shared" si="18"/>
        <v>0</v>
      </c>
      <c r="V34" s="229">
        <f t="shared" si="18"/>
        <v>0</v>
      </c>
      <c r="W34" s="229">
        <f t="shared" si="18"/>
        <v>0</v>
      </c>
      <c r="X34" s="229">
        <f t="shared" si="18"/>
        <v>0</v>
      </c>
      <c r="Y34" s="229">
        <f t="shared" si="18"/>
        <v>0</v>
      </c>
      <c r="Z34" s="229">
        <f t="shared" si="18"/>
        <v>0</v>
      </c>
      <c r="AA34" s="229">
        <f t="shared" si="18"/>
        <v>0</v>
      </c>
      <c r="AB34" s="229">
        <f t="shared" si="18"/>
        <v>0</v>
      </c>
      <c r="AC34" s="229">
        <f t="shared" si="18"/>
        <v>0</v>
      </c>
      <c r="AD34" s="229">
        <f t="shared" si="18"/>
        <v>0</v>
      </c>
      <c r="AE34" s="229">
        <f t="shared" si="18"/>
        <v>0</v>
      </c>
      <c r="AF34" s="229">
        <f t="shared" si="18"/>
        <v>0</v>
      </c>
      <c r="AG34" s="219"/>
      <c r="AH34" s="5"/>
      <c r="AI34" s="5"/>
      <c r="AJ34" s="5"/>
      <c r="AK34" s="5"/>
      <c r="AL34" s="5"/>
      <c r="AM34" s="5"/>
      <c r="AN34" s="5"/>
      <c r="AO34" s="5"/>
    </row>
    <row r="35" spans="1:41" customFormat="1" ht="14">
      <c r="A35" s="178" t="s">
        <v>210</v>
      </c>
      <c r="B35" s="179"/>
      <c r="C35" s="180"/>
      <c r="D35" s="946">
        <f>$C$35*(1+$B$35)</f>
        <v>0</v>
      </c>
      <c r="E35" s="229">
        <f>D35*(1+$B$35)</f>
        <v>0</v>
      </c>
      <c r="F35" s="229">
        <f t="shared" ref="F35:AF35" si="19">E35*(1+$B$35)</f>
        <v>0</v>
      </c>
      <c r="G35" s="229">
        <f t="shared" si="19"/>
        <v>0</v>
      </c>
      <c r="H35" s="229">
        <f t="shared" si="19"/>
        <v>0</v>
      </c>
      <c r="I35" s="229">
        <f t="shared" si="19"/>
        <v>0</v>
      </c>
      <c r="J35" s="229">
        <f t="shared" si="19"/>
        <v>0</v>
      </c>
      <c r="K35" s="229">
        <f t="shared" si="19"/>
        <v>0</v>
      </c>
      <c r="L35" s="229">
        <f t="shared" si="19"/>
        <v>0</v>
      </c>
      <c r="M35" s="229">
        <f t="shared" si="19"/>
        <v>0</v>
      </c>
      <c r="N35" s="229">
        <f t="shared" si="19"/>
        <v>0</v>
      </c>
      <c r="O35" s="229">
        <f t="shared" si="19"/>
        <v>0</v>
      </c>
      <c r="P35" s="229">
        <f t="shared" si="19"/>
        <v>0</v>
      </c>
      <c r="Q35" s="229">
        <f t="shared" si="19"/>
        <v>0</v>
      </c>
      <c r="R35" s="229">
        <f t="shared" si="19"/>
        <v>0</v>
      </c>
      <c r="S35" s="229">
        <f t="shared" si="19"/>
        <v>0</v>
      </c>
      <c r="T35" s="229">
        <f t="shared" si="19"/>
        <v>0</v>
      </c>
      <c r="U35" s="229">
        <f t="shared" si="19"/>
        <v>0</v>
      </c>
      <c r="V35" s="229">
        <f t="shared" si="19"/>
        <v>0</v>
      </c>
      <c r="W35" s="229">
        <f t="shared" si="19"/>
        <v>0</v>
      </c>
      <c r="X35" s="229">
        <f t="shared" si="19"/>
        <v>0</v>
      </c>
      <c r="Y35" s="229">
        <f t="shared" si="19"/>
        <v>0</v>
      </c>
      <c r="Z35" s="229">
        <f t="shared" si="19"/>
        <v>0</v>
      </c>
      <c r="AA35" s="229">
        <f t="shared" si="19"/>
        <v>0</v>
      </c>
      <c r="AB35" s="229">
        <f t="shared" si="19"/>
        <v>0</v>
      </c>
      <c r="AC35" s="229">
        <f t="shared" si="19"/>
        <v>0</v>
      </c>
      <c r="AD35" s="229">
        <f t="shared" si="19"/>
        <v>0</v>
      </c>
      <c r="AE35" s="229">
        <f t="shared" si="19"/>
        <v>0</v>
      </c>
      <c r="AF35" s="229">
        <f t="shared" si="19"/>
        <v>0</v>
      </c>
      <c r="AG35" s="219"/>
      <c r="AH35" s="5"/>
      <c r="AI35" s="5"/>
      <c r="AJ35" s="5"/>
      <c r="AK35" s="5"/>
      <c r="AL35" s="5"/>
      <c r="AM35" s="5"/>
      <c r="AN35" s="5"/>
      <c r="AO35" s="5"/>
    </row>
    <row r="36" spans="1:41" customFormat="1" ht="14">
      <c r="A36" s="178" t="s">
        <v>210</v>
      </c>
      <c r="B36" s="179"/>
      <c r="C36" s="180"/>
      <c r="D36" s="946">
        <f>$C$36*(1+$B$36)</f>
        <v>0</v>
      </c>
      <c r="E36" s="229">
        <f>D36*(1+$B$36)</f>
        <v>0</v>
      </c>
      <c r="F36" s="229">
        <f>E36*(1+$B$36)</f>
        <v>0</v>
      </c>
      <c r="G36" s="229">
        <f t="shared" ref="G36:AF36" si="20">F36*(1+$B$36)</f>
        <v>0</v>
      </c>
      <c r="H36" s="229">
        <f t="shared" si="20"/>
        <v>0</v>
      </c>
      <c r="I36" s="229">
        <f t="shared" si="20"/>
        <v>0</v>
      </c>
      <c r="J36" s="229">
        <f t="shared" si="20"/>
        <v>0</v>
      </c>
      <c r="K36" s="229">
        <f t="shared" si="20"/>
        <v>0</v>
      </c>
      <c r="L36" s="229">
        <f t="shared" si="20"/>
        <v>0</v>
      </c>
      <c r="M36" s="229">
        <f t="shared" si="20"/>
        <v>0</v>
      </c>
      <c r="N36" s="229">
        <f t="shared" si="20"/>
        <v>0</v>
      </c>
      <c r="O36" s="229">
        <f t="shared" si="20"/>
        <v>0</v>
      </c>
      <c r="P36" s="229">
        <f t="shared" si="20"/>
        <v>0</v>
      </c>
      <c r="Q36" s="229">
        <f t="shared" si="20"/>
        <v>0</v>
      </c>
      <c r="R36" s="229">
        <f t="shared" si="20"/>
        <v>0</v>
      </c>
      <c r="S36" s="229">
        <f t="shared" si="20"/>
        <v>0</v>
      </c>
      <c r="T36" s="229">
        <f t="shared" si="20"/>
        <v>0</v>
      </c>
      <c r="U36" s="229">
        <f t="shared" si="20"/>
        <v>0</v>
      </c>
      <c r="V36" s="229">
        <f t="shared" si="20"/>
        <v>0</v>
      </c>
      <c r="W36" s="229">
        <f t="shared" si="20"/>
        <v>0</v>
      </c>
      <c r="X36" s="229">
        <f t="shared" si="20"/>
        <v>0</v>
      </c>
      <c r="Y36" s="229">
        <f t="shared" si="20"/>
        <v>0</v>
      </c>
      <c r="Z36" s="229">
        <f t="shared" si="20"/>
        <v>0</v>
      </c>
      <c r="AA36" s="229">
        <f t="shared" si="20"/>
        <v>0</v>
      </c>
      <c r="AB36" s="229">
        <f t="shared" si="20"/>
        <v>0</v>
      </c>
      <c r="AC36" s="229">
        <f t="shared" si="20"/>
        <v>0</v>
      </c>
      <c r="AD36" s="229">
        <f t="shared" si="20"/>
        <v>0</v>
      </c>
      <c r="AE36" s="229">
        <f t="shared" si="20"/>
        <v>0</v>
      </c>
      <c r="AF36" s="229">
        <f t="shared" si="20"/>
        <v>0</v>
      </c>
      <c r="AG36" s="219"/>
      <c r="AH36" s="5"/>
      <c r="AI36" s="5"/>
      <c r="AJ36" s="5"/>
      <c r="AK36" s="5"/>
      <c r="AL36" s="5"/>
      <c r="AM36" s="5"/>
      <c r="AN36" s="5"/>
      <c r="AO36" s="5"/>
    </row>
    <row r="37" spans="1:41" customFormat="1" ht="14">
      <c r="A37" s="237" t="s">
        <v>209</v>
      </c>
      <c r="B37" s="238"/>
      <c r="C37" s="949">
        <f>C27-(C29+C30+C31+C32+C34+C35+C36)</f>
        <v>0</v>
      </c>
      <c r="D37" s="949">
        <f>D27-(D29+D30+D31+D32+D34+D35+D36)</f>
        <v>0</v>
      </c>
      <c r="E37" s="949">
        <f t="shared" ref="E37:AF37" si="21">E27-(E29+E30+E31+E32+E34+E35+E36)</f>
        <v>0</v>
      </c>
      <c r="F37" s="949">
        <f t="shared" si="21"/>
        <v>0</v>
      </c>
      <c r="G37" s="949">
        <f t="shared" si="21"/>
        <v>0</v>
      </c>
      <c r="H37" s="949">
        <f t="shared" si="21"/>
        <v>0</v>
      </c>
      <c r="I37" s="949">
        <f t="shared" si="21"/>
        <v>0</v>
      </c>
      <c r="J37" s="949">
        <f t="shared" si="21"/>
        <v>0</v>
      </c>
      <c r="K37" s="949">
        <f t="shared" si="21"/>
        <v>0</v>
      </c>
      <c r="L37" s="949">
        <f t="shared" si="21"/>
        <v>0</v>
      </c>
      <c r="M37" s="949">
        <f t="shared" si="21"/>
        <v>0</v>
      </c>
      <c r="N37" s="949">
        <f t="shared" si="21"/>
        <v>0</v>
      </c>
      <c r="O37" s="949">
        <f t="shared" si="21"/>
        <v>0</v>
      </c>
      <c r="P37" s="949">
        <f t="shared" si="21"/>
        <v>0</v>
      </c>
      <c r="Q37" s="949">
        <f t="shared" si="21"/>
        <v>0</v>
      </c>
      <c r="R37" s="949">
        <f t="shared" si="21"/>
        <v>0</v>
      </c>
      <c r="S37" s="949">
        <f t="shared" si="21"/>
        <v>0</v>
      </c>
      <c r="T37" s="949">
        <f t="shared" si="21"/>
        <v>0</v>
      </c>
      <c r="U37" s="949">
        <f t="shared" si="21"/>
        <v>0</v>
      </c>
      <c r="V37" s="949">
        <f t="shared" si="21"/>
        <v>0</v>
      </c>
      <c r="W37" s="949">
        <f t="shared" si="21"/>
        <v>0</v>
      </c>
      <c r="X37" s="949">
        <f t="shared" si="21"/>
        <v>0</v>
      </c>
      <c r="Y37" s="949">
        <f t="shared" si="21"/>
        <v>0</v>
      </c>
      <c r="Z37" s="949">
        <f t="shared" si="21"/>
        <v>0</v>
      </c>
      <c r="AA37" s="949">
        <f t="shared" si="21"/>
        <v>0</v>
      </c>
      <c r="AB37" s="949">
        <f t="shared" si="21"/>
        <v>0</v>
      </c>
      <c r="AC37" s="949">
        <f t="shared" si="21"/>
        <v>0</v>
      </c>
      <c r="AD37" s="949">
        <f t="shared" si="21"/>
        <v>0</v>
      </c>
      <c r="AE37" s="949">
        <f t="shared" si="21"/>
        <v>0</v>
      </c>
      <c r="AF37" s="949">
        <f t="shared" si="21"/>
        <v>0</v>
      </c>
      <c r="AG37" s="219"/>
      <c r="AH37" s="5"/>
      <c r="AI37" s="5"/>
      <c r="AJ37" s="5"/>
      <c r="AK37" s="5"/>
      <c r="AL37" s="5"/>
      <c r="AM37" s="5"/>
      <c r="AN37" s="5"/>
      <c r="AO37" s="5"/>
    </row>
    <row r="38" spans="1:41" customFormat="1">
      <c r="A38" s="219"/>
      <c r="B38" s="219"/>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5"/>
      <c r="AI38" s="5"/>
      <c r="AJ38" s="5"/>
      <c r="AK38" s="5"/>
      <c r="AL38" s="5"/>
      <c r="AM38" s="5"/>
      <c r="AN38" s="5"/>
      <c r="AO38" s="5"/>
    </row>
    <row r="39" spans="1:41" customFormat="1">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row>
    <row r="40" spans="1:41" customFormat="1" ht="13">
      <c r="A40" s="102" t="s">
        <v>211</v>
      </c>
      <c r="B40" s="239" t="str">
        <f>IF(COUNTIF(C37:AF37,"&lt;0"),"YES","NO")</f>
        <v>NO</v>
      </c>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5"/>
      <c r="AI40" s="5"/>
      <c r="AJ40" s="5"/>
      <c r="AK40" s="5"/>
      <c r="AL40" s="5"/>
      <c r="AM40" s="5"/>
      <c r="AN40" s="5"/>
      <c r="AO40" s="5"/>
    </row>
    <row r="41" spans="1:41" customFormat="1" ht="13">
      <c r="A41" s="102" t="s">
        <v>212</v>
      </c>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5"/>
      <c r="AI41" s="5"/>
      <c r="AJ41" s="5"/>
      <c r="AK41" s="5"/>
      <c r="AL41" s="5"/>
      <c r="AM41" s="5"/>
      <c r="AN41" s="5"/>
      <c r="AO41" s="5"/>
    </row>
  </sheetData>
  <sheetProtection password="D974" sheet="1" formatCells="0" formatColumns="0" formatRows="0" insertRows="0"/>
  <protectedRanges>
    <protectedRange password="DD74" sqref="B3:B5 A14:C16 C13 A24:C26 A34:C36" name="Range1_1"/>
  </protectedRanges>
  <customSheetViews>
    <customSheetView guid="{F3266ED3-6F7A-425F-BC9F-A305E266C173}" showRuler="0" topLeftCell="A47">
      <selection activeCell="A11" sqref="A11:K64"/>
      <pageMargins left="0.75" right="0.75" top="1" bottom="1" header="0.5" footer="0.5"/>
      <headerFooter alignWithMargins="0"/>
    </customSheetView>
  </customSheetViews>
  <mergeCells count="1">
    <mergeCell ref="B3:D3"/>
  </mergeCells>
  <phoneticPr fontId="15" type="noConversion"/>
  <pageMargins left="0.75" right="0.75" top="1" bottom="1" header="0.5" footer="0.5"/>
  <pageSetup scale="90" fitToWidth="3"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B28"/>
  <sheetViews>
    <sheetView zoomScaleNormal="100" workbookViewId="0">
      <selection activeCell="B24" sqref="B24"/>
    </sheetView>
  </sheetViews>
  <sheetFormatPr defaultColWidth="9.1796875" defaultRowHeight="12.5"/>
  <cols>
    <col min="1" max="1" width="31.453125" style="435" customWidth="1"/>
    <col min="2" max="2" width="17.7265625" style="6" customWidth="1"/>
    <col min="3" max="5" width="17.7265625" style="5" customWidth="1"/>
    <col min="6" max="7" width="15.7265625" style="81" customWidth="1"/>
    <col min="8" max="8" width="13.26953125" style="19" customWidth="1"/>
    <col min="9" max="16384" width="9.1796875" style="5"/>
  </cols>
  <sheetData>
    <row r="1" spans="1:28" ht="14">
      <c r="A1" s="1060" t="s">
        <v>437</v>
      </c>
      <c r="B1" s="1060"/>
      <c r="C1" s="1060"/>
      <c r="D1" s="1060"/>
      <c r="E1" s="1060"/>
      <c r="F1" s="1060"/>
      <c r="G1" s="1060"/>
      <c r="H1" s="434"/>
      <c r="I1" s="434"/>
      <c r="J1" s="434"/>
      <c r="K1" s="434"/>
      <c r="L1" s="434"/>
    </row>
    <row r="2" spans="1:28" ht="14">
      <c r="A2" s="1091">
        <v>0</v>
      </c>
      <c r="B2" s="1091"/>
      <c r="C2" s="1091"/>
      <c r="D2" s="1091"/>
      <c r="E2" s="1091"/>
      <c r="F2" s="1091"/>
      <c r="G2" s="1091"/>
      <c r="H2" s="25"/>
      <c r="I2" s="25"/>
      <c r="J2" s="25"/>
      <c r="K2" s="25"/>
      <c r="L2" s="25"/>
      <c r="M2" s="6"/>
      <c r="N2" s="6"/>
      <c r="O2" s="6"/>
      <c r="P2" s="6"/>
      <c r="Q2" s="6"/>
      <c r="R2" s="6"/>
      <c r="S2" s="6"/>
      <c r="T2" s="6"/>
      <c r="U2" s="6"/>
      <c r="V2" s="6"/>
      <c r="W2" s="6"/>
      <c r="X2" s="6"/>
      <c r="Y2" s="6"/>
      <c r="Z2" s="6"/>
      <c r="AA2" s="6"/>
      <c r="AB2" s="6"/>
    </row>
    <row r="3" spans="1:28" ht="14">
      <c r="A3" s="1092" t="s">
        <v>457</v>
      </c>
      <c r="B3" s="1092"/>
      <c r="C3" s="1092"/>
      <c r="D3" s="1092"/>
      <c r="E3" s="1092"/>
      <c r="F3" s="1092"/>
      <c r="G3" s="1092"/>
      <c r="H3" s="434"/>
      <c r="I3" s="434"/>
      <c r="J3" s="434"/>
      <c r="K3" s="434"/>
      <c r="L3" s="434"/>
    </row>
    <row r="4" spans="1:28" ht="14">
      <c r="A4" s="434"/>
      <c r="B4" s="25"/>
      <c r="C4" s="434"/>
      <c r="D4" s="434"/>
      <c r="E4" s="434"/>
      <c r="F4" s="84"/>
      <c r="G4" s="84"/>
      <c r="H4" s="434"/>
      <c r="I4" s="434"/>
      <c r="J4" s="434"/>
      <c r="K4" s="434"/>
      <c r="L4" s="434"/>
    </row>
    <row r="5" spans="1:28" ht="13">
      <c r="B5" s="496" t="s">
        <v>438</v>
      </c>
      <c r="C5" s="497" t="s">
        <v>439</v>
      </c>
      <c r="D5" s="498" t="s">
        <v>440</v>
      </c>
      <c r="E5" s="499" t="s">
        <v>441</v>
      </c>
    </row>
    <row r="6" spans="1:28" ht="26">
      <c r="A6" s="500" t="s">
        <v>63</v>
      </c>
      <c r="B6" s="501">
        <f>C6+D6</f>
        <v>0</v>
      </c>
      <c r="C6" s="26"/>
      <c r="D6" s="26"/>
      <c r="E6" s="502"/>
    </row>
    <row r="7" spans="1:28" ht="13">
      <c r="A7" s="503" t="s">
        <v>64</v>
      </c>
      <c r="B7" s="501">
        <f>C7+D7</f>
        <v>0</v>
      </c>
      <c r="C7" s="26"/>
      <c r="D7" s="26"/>
      <c r="E7" s="502"/>
    </row>
    <row r="8" spans="1:28" ht="13" thickBot="1"/>
    <row r="9" spans="1:28" ht="26.5" thickTop="1">
      <c r="A9" s="504" t="s">
        <v>442</v>
      </c>
      <c r="B9" s="505" t="s">
        <v>7</v>
      </c>
      <c r="C9" s="506" t="s">
        <v>443</v>
      </c>
      <c r="D9" s="507" t="s">
        <v>444</v>
      </c>
      <c r="E9" s="508" t="s">
        <v>445</v>
      </c>
      <c r="F9" s="509" t="s">
        <v>65</v>
      </c>
      <c r="G9" s="510" t="s">
        <v>66</v>
      </c>
      <c r="H9" s="23"/>
    </row>
    <row r="10" spans="1:28" ht="15.75" customHeight="1">
      <c r="A10" s="511" t="s">
        <v>446</v>
      </c>
      <c r="B10" s="512">
        <f>C10</f>
        <v>0</v>
      </c>
      <c r="C10" s="513"/>
      <c r="D10" s="502"/>
      <c r="E10" s="502"/>
      <c r="F10" s="514" t="e">
        <f t="shared" ref="F10:F21" si="0">B10/$C$6</f>
        <v>#DIV/0!</v>
      </c>
      <c r="G10" s="515" t="e">
        <f t="shared" ref="G10:G21" si="1">B10/$C$7</f>
        <v>#DIV/0!</v>
      </c>
      <c r="H10" s="27"/>
    </row>
    <row r="11" spans="1:28">
      <c r="A11" s="511" t="s">
        <v>447</v>
      </c>
      <c r="B11" s="516">
        <f>C11</f>
        <v>0</v>
      </c>
      <c r="C11" s="513"/>
      <c r="D11" s="502"/>
      <c r="E11" s="502"/>
      <c r="F11" s="514" t="e">
        <f t="shared" si="0"/>
        <v>#DIV/0!</v>
      </c>
      <c r="G11" s="515" t="e">
        <f t="shared" si="1"/>
        <v>#DIV/0!</v>
      </c>
      <c r="H11" s="27"/>
    </row>
    <row r="12" spans="1:28" ht="15.75" customHeight="1">
      <c r="A12" s="28" t="s">
        <v>448</v>
      </c>
      <c r="B12" s="517">
        <f>SUM(B10:B11)</f>
        <v>0</v>
      </c>
      <c r="C12" s="517">
        <f>SUM(C10:C11)</f>
        <v>0</v>
      </c>
      <c r="D12" s="518"/>
      <c r="E12" s="518"/>
      <c r="F12" s="514" t="e">
        <f t="shared" si="0"/>
        <v>#DIV/0!</v>
      </c>
      <c r="G12" s="515" t="e">
        <f t="shared" si="1"/>
        <v>#DIV/0!</v>
      </c>
      <c r="H12" s="27"/>
    </row>
    <row r="13" spans="1:28" ht="15.75" customHeight="1">
      <c r="A13" s="519" t="s">
        <v>67</v>
      </c>
      <c r="B13" s="520">
        <f t="shared" ref="B13:B19" si="2">SUM(C13:E13)</f>
        <v>0</v>
      </c>
      <c r="C13" s="513"/>
      <c r="D13" s="513"/>
      <c r="E13" s="521"/>
      <c r="F13" s="514" t="e">
        <f t="shared" si="0"/>
        <v>#DIV/0!</v>
      </c>
      <c r="G13" s="515" t="e">
        <f t="shared" si="1"/>
        <v>#DIV/0!</v>
      </c>
      <c r="H13" s="27"/>
    </row>
    <row r="14" spans="1:28" ht="15.75" customHeight="1">
      <c r="A14" s="519" t="s">
        <v>67</v>
      </c>
      <c r="B14" s="520">
        <f t="shared" si="2"/>
        <v>0</v>
      </c>
      <c r="C14" s="513"/>
      <c r="D14" s="513"/>
      <c r="E14" s="521"/>
      <c r="F14" s="514" t="e">
        <f t="shared" si="0"/>
        <v>#DIV/0!</v>
      </c>
      <c r="G14" s="515" t="e">
        <f t="shared" si="1"/>
        <v>#DIV/0!</v>
      </c>
      <c r="H14" s="27"/>
    </row>
    <row r="15" spans="1:28" ht="15.75" customHeight="1">
      <c r="A15" s="519" t="s">
        <v>67</v>
      </c>
      <c r="B15" s="520">
        <f t="shared" si="2"/>
        <v>0</v>
      </c>
      <c r="C15" s="513"/>
      <c r="D15" s="513"/>
      <c r="E15" s="521"/>
      <c r="F15" s="514" t="e">
        <f>B15/$C$6</f>
        <v>#DIV/0!</v>
      </c>
      <c r="G15" s="515" t="e">
        <f>B15/$C$7</f>
        <v>#DIV/0!</v>
      </c>
      <c r="H15" s="27"/>
    </row>
    <row r="16" spans="1:28" ht="15.75" customHeight="1">
      <c r="A16" s="519" t="s">
        <v>67</v>
      </c>
      <c r="B16" s="520">
        <f t="shared" si="2"/>
        <v>0</v>
      </c>
      <c r="C16" s="513"/>
      <c r="D16" s="513"/>
      <c r="E16" s="521"/>
      <c r="F16" s="514" t="e">
        <f>B16/$C$6</f>
        <v>#DIV/0!</v>
      </c>
      <c r="G16" s="515" t="e">
        <f>B16/$C$7</f>
        <v>#DIV/0!</v>
      </c>
      <c r="H16" s="27"/>
    </row>
    <row r="17" spans="1:8" ht="15.75" customHeight="1">
      <c r="A17" s="519" t="s">
        <v>67</v>
      </c>
      <c r="B17" s="520">
        <f t="shared" si="2"/>
        <v>0</v>
      </c>
      <c r="C17" s="513"/>
      <c r="D17" s="513"/>
      <c r="E17" s="521"/>
      <c r="F17" s="514" t="e">
        <f t="shared" si="0"/>
        <v>#DIV/0!</v>
      </c>
      <c r="G17" s="515" t="e">
        <f t="shared" si="1"/>
        <v>#DIV/0!</v>
      </c>
      <c r="H17" s="27"/>
    </row>
    <row r="18" spans="1:8" ht="15.75" customHeight="1">
      <c r="A18" s="519" t="s">
        <v>67</v>
      </c>
      <c r="B18" s="520">
        <f t="shared" si="2"/>
        <v>0</v>
      </c>
      <c r="C18" s="513"/>
      <c r="D18" s="513"/>
      <c r="E18" s="521"/>
      <c r="F18" s="514" t="e">
        <f t="shared" si="0"/>
        <v>#DIV/0!</v>
      </c>
      <c r="G18" s="515" t="e">
        <f t="shared" si="1"/>
        <v>#DIV/0!</v>
      </c>
      <c r="H18" s="27"/>
    </row>
    <row r="19" spans="1:8" ht="15.75" customHeight="1">
      <c r="A19" s="519" t="s">
        <v>67</v>
      </c>
      <c r="B19" s="520">
        <f t="shared" si="2"/>
        <v>0</v>
      </c>
      <c r="C19" s="513"/>
      <c r="D19" s="513"/>
      <c r="E19" s="521"/>
      <c r="F19" s="514" t="e">
        <f t="shared" si="0"/>
        <v>#DIV/0!</v>
      </c>
      <c r="G19" s="515" t="e">
        <f t="shared" si="1"/>
        <v>#DIV/0!</v>
      </c>
      <c r="H19" s="27"/>
    </row>
    <row r="20" spans="1:8" ht="16.5" customHeight="1">
      <c r="A20" s="28" t="s">
        <v>449</v>
      </c>
      <c r="B20" s="517">
        <f>SUM(B13:B19)</f>
        <v>0</v>
      </c>
      <c r="C20" s="517">
        <f>SUM(C13:C19)</f>
        <v>0</v>
      </c>
      <c r="D20" s="517">
        <f>SUM(D13:D19)</f>
        <v>0</v>
      </c>
      <c r="E20" s="517">
        <f>SUM(E13:E19)</f>
        <v>0</v>
      </c>
      <c r="F20" s="514" t="e">
        <f t="shared" si="0"/>
        <v>#DIV/0!</v>
      </c>
      <c r="G20" s="515" t="e">
        <f t="shared" si="1"/>
        <v>#DIV/0!</v>
      </c>
      <c r="H20" s="27"/>
    </row>
    <row r="21" spans="1:8" ht="30" customHeight="1">
      <c r="A21" s="91" t="s">
        <v>164</v>
      </c>
      <c r="B21" s="522">
        <f>B12+B20</f>
        <v>0</v>
      </c>
      <c r="C21" s="522">
        <f>C12+C20</f>
        <v>0</v>
      </c>
      <c r="D21" s="522">
        <f>D20</f>
        <v>0</v>
      </c>
      <c r="E21" s="522">
        <f>E20</f>
        <v>0</v>
      </c>
      <c r="F21" s="514" t="e">
        <f t="shared" si="0"/>
        <v>#DIV/0!</v>
      </c>
      <c r="G21" s="515" t="e">
        <f t="shared" si="1"/>
        <v>#DIV/0!</v>
      </c>
      <c r="H21" s="29"/>
    </row>
    <row r="22" spans="1:8" ht="30" customHeight="1">
      <c r="A22" s="30" t="s">
        <v>450</v>
      </c>
      <c r="B22" s="523"/>
      <c r="C22" s="524" t="e">
        <f>C12/C21</f>
        <v>#DIV/0!</v>
      </c>
      <c r="D22" s="523"/>
      <c r="E22" s="525"/>
      <c r="F22" s="526"/>
      <c r="G22" s="527"/>
      <c r="H22" s="29"/>
    </row>
    <row r="23" spans="1:8" ht="32.25" customHeight="1">
      <c r="A23" s="528" t="s">
        <v>451</v>
      </c>
      <c r="B23" s="520">
        <f>SUM(C23:E23)</f>
        <v>0</v>
      </c>
      <c r="C23" s="529"/>
      <c r="D23" s="529"/>
      <c r="E23" s="521"/>
      <c r="F23" s="514" t="e">
        <f>B23/$C$6</f>
        <v>#DIV/0!</v>
      </c>
      <c r="G23" s="530" t="e">
        <f>B23/$C$7</f>
        <v>#DIV/0!</v>
      </c>
      <c r="H23" s="27"/>
    </row>
    <row r="24" spans="1:8" ht="15.75" customHeight="1" thickBot="1">
      <c r="A24" s="531" t="s">
        <v>68</v>
      </c>
      <c r="B24" s="532">
        <f>B21-B23</f>
        <v>0</v>
      </c>
      <c r="C24" s="532">
        <f>C21-C23</f>
        <v>0</v>
      </c>
      <c r="D24" s="532">
        <f>D21-D23</f>
        <v>0</v>
      </c>
      <c r="E24" s="532">
        <f>E21-E23</f>
        <v>0</v>
      </c>
      <c r="F24" s="533" t="e">
        <f>B24/$C$6</f>
        <v>#DIV/0!</v>
      </c>
      <c r="G24" s="533" t="e">
        <f>B24/$C$7</f>
        <v>#DIV/0!</v>
      </c>
      <c r="H24" s="27"/>
    </row>
    <row r="25" spans="1:8" ht="13" thickTop="1"/>
    <row r="26" spans="1:8" ht="15.75" customHeight="1">
      <c r="A26" s="534" t="s">
        <v>452</v>
      </c>
      <c r="B26" s="535"/>
    </row>
    <row r="27" spans="1:8" ht="15">
      <c r="A27" s="31" t="s">
        <v>453</v>
      </c>
    </row>
    <row r="28" spans="1:8" ht="14.25" customHeight="1">
      <c r="A28" s="1093" t="s">
        <v>454</v>
      </c>
      <c r="B28" s="1093"/>
      <c r="C28" s="1093"/>
    </row>
  </sheetData>
  <sheetProtection password="D974" sheet="1" formatColumns="0" formatRows="0" insertRows="0"/>
  <protectedRanges>
    <protectedRange password="DDF4" sqref="A2" name="Range2"/>
    <protectedRange sqref="C6:E7 C23:E23 C10:C11 A13:A19 C13:E19" name="Range1"/>
  </protectedRanges>
  <mergeCells count="4">
    <mergeCell ref="A1:G1"/>
    <mergeCell ref="A2:G2"/>
    <mergeCell ref="A3:G3"/>
    <mergeCell ref="A28:C28"/>
  </mergeCells>
  <pageMargins left="0.75" right="0.75" top="1" bottom="1" header="0.5" footer="0.5"/>
  <pageSetup scale="92" orientation="landscape"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221"/>
  <sheetViews>
    <sheetView topLeftCell="A4" zoomScaleNormal="100" workbookViewId="0">
      <selection activeCell="A7" sqref="A7"/>
    </sheetView>
  </sheetViews>
  <sheetFormatPr defaultColWidth="9.1796875" defaultRowHeight="12.5"/>
  <cols>
    <col min="1" max="1" width="22.81640625" style="442" customWidth="1"/>
    <col min="2" max="5" width="9.1796875" style="442"/>
    <col min="6" max="6" width="11.26953125" style="442" customWidth="1"/>
    <col min="7" max="7" width="10.7265625" style="442" customWidth="1"/>
    <col min="8" max="8" width="10.26953125" style="442" customWidth="1"/>
    <col min="9" max="9" width="9.7265625" style="442" customWidth="1"/>
    <col min="10" max="10" width="10" style="442" customWidth="1"/>
    <col min="11" max="11" width="11.453125" style="442" customWidth="1"/>
    <col min="12" max="12" width="11.54296875" style="442" customWidth="1"/>
    <col min="13" max="14" width="11" style="442" customWidth="1"/>
    <col min="15" max="16384" width="9.1796875" style="442"/>
  </cols>
  <sheetData>
    <row r="1" spans="1:15" ht="14">
      <c r="A1" s="1113" t="s">
        <v>455</v>
      </c>
      <c r="B1" s="1113"/>
      <c r="C1" s="1113"/>
      <c r="D1" s="1113"/>
      <c r="E1" s="1113"/>
      <c r="F1" s="1113"/>
      <c r="G1" s="1113"/>
      <c r="H1" s="1113"/>
      <c r="I1" s="1113"/>
      <c r="J1" s="1113"/>
      <c r="K1" s="11"/>
      <c r="L1" s="11"/>
      <c r="M1" s="11"/>
      <c r="N1" s="11"/>
    </row>
    <row r="2" spans="1:15" ht="14">
      <c r="A2" s="1114">
        <f>'Ex. 2 Self Score'!A4</f>
        <v>0</v>
      </c>
      <c r="B2" s="1114"/>
      <c r="C2" s="1114"/>
      <c r="D2" s="1114"/>
      <c r="E2" s="1114"/>
      <c r="F2" s="1114"/>
      <c r="G2" s="1114"/>
      <c r="H2" s="1114"/>
      <c r="I2" s="1114"/>
      <c r="J2" s="1114"/>
      <c r="K2" s="11"/>
      <c r="L2" s="11"/>
      <c r="M2" s="11"/>
      <c r="N2" s="11"/>
    </row>
    <row r="3" spans="1:15" ht="14">
      <c r="A3" s="1115" t="s">
        <v>456</v>
      </c>
      <c r="B3" s="1115"/>
      <c r="C3" s="1115"/>
      <c r="D3" s="1115"/>
      <c r="E3" s="1115"/>
      <c r="F3" s="1115"/>
      <c r="G3" s="1115"/>
      <c r="H3" s="1115"/>
      <c r="I3" s="1115"/>
      <c r="J3" s="1115"/>
      <c r="K3" s="32"/>
      <c r="L3" s="32"/>
      <c r="M3" s="32"/>
      <c r="N3" s="32"/>
    </row>
    <row r="4" spans="1:15" ht="15.5">
      <c r="A4" s="33" t="s">
        <v>69</v>
      </c>
      <c r="B4" s="34"/>
      <c r="C4" s="35"/>
      <c r="D4" s="35"/>
      <c r="E4" s="35"/>
      <c r="F4" s="35"/>
      <c r="G4" s="35"/>
      <c r="H4" s="35"/>
      <c r="I4" s="35"/>
      <c r="J4" s="35"/>
      <c r="K4" s="32"/>
      <c r="L4" s="32"/>
      <c r="M4" s="32"/>
      <c r="N4" s="32"/>
    </row>
    <row r="5" spans="1:15" ht="15.5">
      <c r="A5" s="33"/>
      <c r="B5" s="34"/>
      <c r="C5" s="35"/>
      <c r="D5" s="35"/>
      <c r="E5" s="35"/>
      <c r="F5" s="35"/>
      <c r="G5" s="35"/>
      <c r="H5" s="35"/>
      <c r="I5" s="35"/>
      <c r="J5" s="35"/>
      <c r="K5" s="32"/>
      <c r="L5" s="32"/>
      <c r="M5" s="32"/>
      <c r="N5" s="32"/>
    </row>
    <row r="6" spans="1:15" ht="14.5" thickBot="1">
      <c r="A6" s="36" t="s">
        <v>163</v>
      </c>
      <c r="B6" s="11"/>
      <c r="C6" s="11"/>
      <c r="D6" s="11"/>
      <c r="E6" s="11"/>
      <c r="F6" s="11"/>
      <c r="G6" s="11"/>
      <c r="H6" s="11"/>
      <c r="I6" s="11"/>
      <c r="J6" s="11"/>
      <c r="K6" s="11"/>
      <c r="L6" s="11"/>
      <c r="M6" s="11"/>
      <c r="N6" s="11"/>
    </row>
    <row r="7" spans="1:15" ht="78" customHeight="1" thickBot="1">
      <c r="A7" s="443" t="s">
        <v>74</v>
      </c>
      <c r="B7" s="444" t="s">
        <v>70</v>
      </c>
      <c r="C7" s="444" t="s">
        <v>432</v>
      </c>
      <c r="D7" s="444" t="s">
        <v>72</v>
      </c>
      <c r="E7" s="445" t="s">
        <v>73</v>
      </c>
      <c r="F7" s="444" t="s">
        <v>216</v>
      </c>
      <c r="G7" s="444" t="s">
        <v>213</v>
      </c>
      <c r="H7" s="444" t="s">
        <v>214</v>
      </c>
      <c r="I7" s="444" t="s">
        <v>221</v>
      </c>
      <c r="J7" s="444" t="s">
        <v>222</v>
      </c>
      <c r="K7" s="445" t="s">
        <v>217</v>
      </c>
      <c r="L7" s="444" t="s">
        <v>223</v>
      </c>
      <c r="M7" s="445" t="s">
        <v>224</v>
      </c>
      <c r="N7" s="445" t="s">
        <v>433</v>
      </c>
      <c r="O7" s="446" t="s">
        <v>434</v>
      </c>
    </row>
    <row r="8" spans="1:15">
      <c r="A8" s="447"/>
      <c r="B8" s="448"/>
      <c r="C8" s="245"/>
      <c r="D8" s="38"/>
      <c r="E8" s="246"/>
      <c r="F8" s="9"/>
      <c r="G8" s="39"/>
      <c r="H8" s="39"/>
      <c r="I8" s="247">
        <f>F8+H8</f>
        <v>0</v>
      </c>
      <c r="J8" s="248">
        <f t="shared" ref="J8:J20" si="0">(F8+H8)*B8</f>
        <v>0</v>
      </c>
      <c r="K8" s="449"/>
      <c r="L8" s="249">
        <f t="shared" ref="L8:L20" si="1">F8+H8+K8</f>
        <v>0</v>
      </c>
      <c r="M8" s="450"/>
      <c r="N8" s="450"/>
      <c r="O8" s="451"/>
    </row>
    <row r="9" spans="1:15">
      <c r="A9" s="452"/>
      <c r="B9" s="7"/>
      <c r="C9" s="250"/>
      <c r="D9" s="41"/>
      <c r="E9" s="251"/>
      <c r="F9" s="42"/>
      <c r="G9" s="10"/>
      <c r="H9" s="10"/>
      <c r="I9" s="252">
        <f t="shared" ref="I9:I20" si="2">F9+H9</f>
        <v>0</v>
      </c>
      <c r="J9" s="248">
        <f t="shared" si="0"/>
        <v>0</v>
      </c>
      <c r="K9" s="43"/>
      <c r="L9" s="249">
        <f t="shared" si="1"/>
        <v>0</v>
      </c>
      <c r="M9" s="453"/>
      <c r="N9" s="453"/>
      <c r="O9" s="454"/>
    </row>
    <row r="10" spans="1:15">
      <c r="A10" s="452"/>
      <c r="B10" s="7"/>
      <c r="C10" s="250"/>
      <c r="D10" s="41"/>
      <c r="E10" s="251"/>
      <c r="F10" s="42"/>
      <c r="G10" s="10"/>
      <c r="H10" s="10"/>
      <c r="I10" s="252">
        <f t="shared" si="2"/>
        <v>0</v>
      </c>
      <c r="J10" s="248">
        <f t="shared" si="0"/>
        <v>0</v>
      </c>
      <c r="K10" s="43"/>
      <c r="L10" s="249">
        <f t="shared" si="1"/>
        <v>0</v>
      </c>
      <c r="M10" s="196"/>
      <c r="N10" s="196"/>
      <c r="O10" s="454"/>
    </row>
    <row r="11" spans="1:15">
      <c r="A11" s="452"/>
      <c r="B11" s="7"/>
      <c r="C11" s="250"/>
      <c r="D11" s="41"/>
      <c r="E11" s="251"/>
      <c r="F11" s="42"/>
      <c r="G11" s="10"/>
      <c r="H11" s="10"/>
      <c r="I11" s="252">
        <f t="shared" si="2"/>
        <v>0</v>
      </c>
      <c r="J11" s="248">
        <f t="shared" si="0"/>
        <v>0</v>
      </c>
      <c r="K11" s="43"/>
      <c r="L11" s="249">
        <f t="shared" si="1"/>
        <v>0</v>
      </c>
      <c r="M11" s="196"/>
      <c r="N11" s="196"/>
      <c r="O11" s="454"/>
    </row>
    <row r="12" spans="1:15">
      <c r="A12" s="452"/>
      <c r="B12" s="7"/>
      <c r="C12" s="250"/>
      <c r="D12" s="41"/>
      <c r="E12" s="251"/>
      <c r="F12" s="42"/>
      <c r="G12" s="10"/>
      <c r="H12" s="10"/>
      <c r="I12" s="252">
        <f t="shared" si="2"/>
        <v>0</v>
      </c>
      <c r="J12" s="248">
        <f t="shared" si="0"/>
        <v>0</v>
      </c>
      <c r="K12" s="43"/>
      <c r="L12" s="249">
        <f t="shared" si="1"/>
        <v>0</v>
      </c>
      <c r="M12" s="196"/>
      <c r="N12" s="196"/>
      <c r="O12" s="454"/>
    </row>
    <row r="13" spans="1:15">
      <c r="A13" s="452"/>
      <c r="B13" s="7"/>
      <c r="C13" s="250"/>
      <c r="D13" s="41"/>
      <c r="E13" s="251"/>
      <c r="F13" s="42"/>
      <c r="G13" s="10"/>
      <c r="H13" s="10"/>
      <c r="I13" s="252">
        <f t="shared" si="2"/>
        <v>0</v>
      </c>
      <c r="J13" s="248">
        <f t="shared" si="0"/>
        <v>0</v>
      </c>
      <c r="K13" s="43"/>
      <c r="L13" s="249">
        <f t="shared" si="1"/>
        <v>0</v>
      </c>
      <c r="M13" s="196"/>
      <c r="N13" s="196"/>
      <c r="O13" s="454"/>
    </row>
    <row r="14" spans="1:15">
      <c r="A14" s="452"/>
      <c r="B14" s="7"/>
      <c r="C14" s="250"/>
      <c r="D14" s="41"/>
      <c r="E14" s="251"/>
      <c r="F14" s="42"/>
      <c r="G14" s="10"/>
      <c r="H14" s="10"/>
      <c r="I14" s="252">
        <f t="shared" si="2"/>
        <v>0</v>
      </c>
      <c r="J14" s="248">
        <f t="shared" si="0"/>
        <v>0</v>
      </c>
      <c r="K14" s="43"/>
      <c r="L14" s="249">
        <f t="shared" si="1"/>
        <v>0</v>
      </c>
      <c r="M14" s="196"/>
      <c r="N14" s="196"/>
      <c r="O14" s="454"/>
    </row>
    <row r="15" spans="1:15">
      <c r="A15" s="452"/>
      <c r="B15" s="7"/>
      <c r="C15" s="250"/>
      <c r="D15" s="41"/>
      <c r="E15" s="251"/>
      <c r="F15" s="42"/>
      <c r="G15" s="10"/>
      <c r="H15" s="10"/>
      <c r="I15" s="252">
        <f t="shared" si="2"/>
        <v>0</v>
      </c>
      <c r="J15" s="248">
        <f t="shared" si="0"/>
        <v>0</v>
      </c>
      <c r="K15" s="43"/>
      <c r="L15" s="249">
        <f t="shared" si="1"/>
        <v>0</v>
      </c>
      <c r="M15" s="196"/>
      <c r="N15" s="196"/>
      <c r="O15" s="454"/>
    </row>
    <row r="16" spans="1:15">
      <c r="A16" s="452"/>
      <c r="B16" s="7"/>
      <c r="C16" s="250"/>
      <c r="D16" s="41"/>
      <c r="E16" s="251"/>
      <c r="F16" s="42"/>
      <c r="G16" s="10"/>
      <c r="H16" s="10"/>
      <c r="I16" s="252">
        <f t="shared" si="2"/>
        <v>0</v>
      </c>
      <c r="J16" s="248">
        <f t="shared" si="0"/>
        <v>0</v>
      </c>
      <c r="K16" s="43"/>
      <c r="L16" s="249">
        <f t="shared" si="1"/>
        <v>0</v>
      </c>
      <c r="M16" s="196"/>
      <c r="N16" s="196"/>
      <c r="O16" s="454"/>
    </row>
    <row r="17" spans="1:15">
      <c r="A17" s="455"/>
      <c r="B17" s="10"/>
      <c r="C17" s="250"/>
      <c r="D17" s="41"/>
      <c r="E17" s="251"/>
      <c r="F17" s="42"/>
      <c r="G17" s="10"/>
      <c r="H17" s="10"/>
      <c r="I17" s="252">
        <f t="shared" si="2"/>
        <v>0</v>
      </c>
      <c r="J17" s="248">
        <f t="shared" si="0"/>
        <v>0</v>
      </c>
      <c r="K17" s="43"/>
      <c r="L17" s="249">
        <f t="shared" si="1"/>
        <v>0</v>
      </c>
      <c r="M17" s="196"/>
      <c r="N17" s="196"/>
      <c r="O17" s="454"/>
    </row>
    <row r="18" spans="1:15">
      <c r="A18" s="456"/>
      <c r="B18" s="10"/>
      <c r="C18" s="250"/>
      <c r="D18" s="41"/>
      <c r="E18" s="251"/>
      <c r="F18" s="42"/>
      <c r="G18" s="7"/>
      <c r="H18" s="7"/>
      <c r="I18" s="252">
        <f t="shared" si="2"/>
        <v>0</v>
      </c>
      <c r="J18" s="248">
        <f t="shared" si="0"/>
        <v>0</v>
      </c>
      <c r="K18" s="43"/>
      <c r="L18" s="249">
        <f t="shared" si="1"/>
        <v>0</v>
      </c>
      <c r="M18" s="196"/>
      <c r="N18" s="196"/>
      <c r="O18" s="454"/>
    </row>
    <row r="19" spans="1:15">
      <c r="A19" s="455"/>
      <c r="B19" s="10"/>
      <c r="C19" s="250"/>
      <c r="D19" s="41"/>
      <c r="E19" s="251"/>
      <c r="F19" s="42"/>
      <c r="G19" s="7"/>
      <c r="H19" s="7"/>
      <c r="I19" s="252">
        <f t="shared" si="2"/>
        <v>0</v>
      </c>
      <c r="J19" s="248">
        <f t="shared" si="0"/>
        <v>0</v>
      </c>
      <c r="K19" s="43"/>
      <c r="L19" s="249">
        <f t="shared" si="1"/>
        <v>0</v>
      </c>
      <c r="M19" s="196"/>
      <c r="N19" s="196"/>
      <c r="O19" s="454"/>
    </row>
    <row r="20" spans="1:15" ht="13" thickBot="1">
      <c r="A20" s="457"/>
      <c r="B20" s="402"/>
      <c r="C20" s="458"/>
      <c r="D20" s="459"/>
      <c r="E20" s="460"/>
      <c r="F20" s="461"/>
      <c r="G20" s="402"/>
      <c r="H20" s="402"/>
      <c r="I20" s="462">
        <f t="shared" si="2"/>
        <v>0</v>
      </c>
      <c r="J20" s="463">
        <f t="shared" si="0"/>
        <v>0</v>
      </c>
      <c r="K20" s="402"/>
      <c r="L20" s="464">
        <f t="shared" si="1"/>
        <v>0</v>
      </c>
      <c r="M20" s="465"/>
      <c r="N20" s="465"/>
      <c r="O20" s="466"/>
    </row>
    <row r="21" spans="1:15" ht="15.75" customHeight="1" thickTop="1" thickBot="1">
      <c r="A21" s="240" t="s">
        <v>76</v>
      </c>
      <c r="B21" s="241">
        <f>SUM(B8:B20)</f>
        <v>0</v>
      </c>
      <c r="C21" s="242"/>
      <c r="D21" s="242"/>
      <c r="E21" s="243"/>
      <c r="F21" s="244"/>
      <c r="G21" s="467"/>
      <c r="H21" s="468"/>
      <c r="I21" s="60" t="s">
        <v>77</v>
      </c>
      <c r="J21" s="254">
        <f>SUM(J8:J20)</f>
        <v>0</v>
      </c>
      <c r="K21" s="1116"/>
      <c r="L21" s="1116" t="s">
        <v>218</v>
      </c>
      <c r="M21" s="45"/>
      <c r="N21" s="45"/>
    </row>
    <row r="22" spans="1:15" ht="13" thickTop="1">
      <c r="A22" s="32"/>
      <c r="B22" s="46"/>
      <c r="C22" s="32"/>
      <c r="D22" s="32"/>
      <c r="E22" s="47"/>
      <c r="F22" s="48"/>
      <c r="G22" s="48"/>
      <c r="H22" s="48"/>
      <c r="I22" s="48"/>
      <c r="J22" s="48"/>
      <c r="K22" s="1117"/>
      <c r="L22" s="1117"/>
      <c r="M22" s="11"/>
      <c r="N22" s="11"/>
    </row>
    <row r="23" spans="1:15" ht="14.5" thickBot="1">
      <c r="A23" s="36" t="s">
        <v>161</v>
      </c>
      <c r="B23" s="46"/>
      <c r="C23" s="32"/>
      <c r="D23" s="32"/>
      <c r="E23" s="47"/>
      <c r="F23" s="48"/>
      <c r="G23" s="48"/>
      <c r="H23" s="48"/>
      <c r="I23" s="48"/>
      <c r="J23" s="48"/>
      <c r="K23" s="1117"/>
      <c r="L23" s="1117"/>
      <c r="M23" s="11"/>
      <c r="N23" s="11"/>
    </row>
    <row r="24" spans="1:15" ht="35.5" thickTop="1" thickBot="1">
      <c r="A24" s="37" t="s">
        <v>74</v>
      </c>
      <c r="B24" s="191" t="s">
        <v>8</v>
      </c>
      <c r="C24" s="192" t="s">
        <v>71</v>
      </c>
      <c r="D24" s="192" t="s">
        <v>72</v>
      </c>
      <c r="E24" s="186"/>
      <c r="F24" s="183"/>
      <c r="G24" s="184"/>
      <c r="H24" s="184"/>
      <c r="I24" s="189" t="s">
        <v>78</v>
      </c>
      <c r="J24" s="255" t="s">
        <v>75</v>
      </c>
      <c r="K24" s="1111"/>
      <c r="L24" s="1111" t="s">
        <v>225</v>
      </c>
      <c r="M24" s="11"/>
      <c r="N24" s="11"/>
    </row>
    <row r="25" spans="1:15">
      <c r="A25" s="49"/>
      <c r="B25" s="50"/>
      <c r="C25" s="256"/>
      <c r="D25" s="50"/>
      <c r="E25" s="61"/>
      <c r="F25" s="51"/>
      <c r="G25" s="51"/>
      <c r="H25" s="51"/>
      <c r="I25" s="257"/>
      <c r="J25" s="258">
        <f>I25*B25</f>
        <v>0</v>
      </c>
      <c r="K25" s="1111"/>
      <c r="L25" s="1111"/>
      <c r="M25" s="11"/>
      <c r="N25" s="11"/>
    </row>
    <row r="26" spans="1:15">
      <c r="A26" s="53"/>
      <c r="B26" s="40"/>
      <c r="C26" s="259"/>
      <c r="D26" s="40"/>
      <c r="E26" s="61"/>
      <c r="F26" s="51"/>
      <c r="G26" s="51"/>
      <c r="H26" s="51"/>
      <c r="I26" s="260"/>
      <c r="J26" s="261">
        <f>I26*B26</f>
        <v>0</v>
      </c>
      <c r="K26" s="1111"/>
      <c r="L26" s="1111"/>
      <c r="M26" s="11"/>
      <c r="N26" s="11"/>
    </row>
    <row r="27" spans="1:15" ht="13" thickBot="1">
      <c r="A27" s="54"/>
      <c r="B27" s="44"/>
      <c r="C27" s="262"/>
      <c r="D27" s="44"/>
      <c r="E27" s="187"/>
      <c r="F27" s="185"/>
      <c r="G27" s="185"/>
      <c r="H27" s="185"/>
      <c r="I27" s="263"/>
      <c r="J27" s="90">
        <f>I27*B27</f>
        <v>0</v>
      </c>
      <c r="K27" s="1111"/>
      <c r="L27" s="1111"/>
      <c r="M27" s="11"/>
      <c r="N27" s="11"/>
    </row>
    <row r="28" spans="1:15" ht="14.5" thickBot="1">
      <c r="A28" s="55" t="s">
        <v>76</v>
      </c>
      <c r="B28" s="56">
        <f>SUM(B25:B27)</f>
        <v>0</v>
      </c>
      <c r="C28" s="57"/>
      <c r="D28" s="58"/>
      <c r="E28" s="190"/>
      <c r="F28" s="59"/>
      <c r="G28" s="182"/>
      <c r="H28" s="188"/>
      <c r="I28" s="264" t="s">
        <v>77</v>
      </c>
      <c r="J28" s="265">
        <f>SUM(J25:J27)</f>
        <v>0</v>
      </c>
      <c r="K28" s="1111"/>
      <c r="L28" s="1111"/>
      <c r="M28" s="11"/>
      <c r="N28" s="11"/>
    </row>
    <row r="29" spans="1:15" ht="13" thickTop="1">
      <c r="A29" s="32"/>
      <c r="B29" s="11"/>
      <c r="C29" s="11"/>
      <c r="D29" s="11"/>
      <c r="E29" s="11"/>
      <c r="F29" s="11"/>
      <c r="G29" s="11"/>
      <c r="H29" s="11"/>
      <c r="I29" s="11"/>
      <c r="J29" s="11"/>
      <c r="K29" s="1111"/>
      <c r="L29" s="1111"/>
      <c r="M29" s="11"/>
      <c r="N29" s="11"/>
    </row>
    <row r="30" spans="1:15" ht="14.5" thickBot="1">
      <c r="A30" s="36" t="s">
        <v>79</v>
      </c>
      <c r="B30" s="11"/>
      <c r="C30" s="11"/>
      <c r="D30" s="11"/>
      <c r="E30" s="11"/>
      <c r="F30" s="11"/>
      <c r="G30" s="11"/>
      <c r="H30" s="11"/>
      <c r="I30" s="11"/>
      <c r="J30" s="11"/>
      <c r="K30" s="1111"/>
      <c r="L30" s="1111"/>
      <c r="M30" s="11"/>
      <c r="N30" s="11"/>
    </row>
    <row r="31" spans="1:15" ht="35.5" thickTop="1" thickBot="1">
      <c r="A31" s="37"/>
      <c r="B31" s="191" t="s">
        <v>8</v>
      </c>
      <c r="C31" s="192" t="s">
        <v>71</v>
      </c>
      <c r="D31" s="194" t="s">
        <v>72</v>
      </c>
      <c r="E31" s="186"/>
      <c r="F31" s="183"/>
      <c r="G31" s="184"/>
      <c r="H31" s="193"/>
      <c r="I31" s="189" t="s">
        <v>78</v>
      </c>
      <c r="J31" s="255" t="s">
        <v>80</v>
      </c>
      <c r="K31" s="1112"/>
      <c r="L31" s="1112"/>
      <c r="M31" s="11"/>
      <c r="N31" s="11"/>
    </row>
    <row r="32" spans="1:15">
      <c r="A32" s="49"/>
      <c r="B32" s="50"/>
      <c r="C32" s="266"/>
      <c r="D32" s="195"/>
      <c r="E32" s="61"/>
      <c r="F32" s="51"/>
      <c r="G32" s="51"/>
      <c r="H32" s="52"/>
      <c r="I32" s="257"/>
      <c r="J32" s="258">
        <f>I32*B32</f>
        <v>0</v>
      </c>
      <c r="K32" s="11"/>
      <c r="L32" s="11"/>
      <c r="M32" s="11"/>
      <c r="N32" s="11"/>
    </row>
    <row r="33" spans="1:17">
      <c r="A33" s="53"/>
      <c r="B33" s="40"/>
      <c r="C33" s="259"/>
      <c r="D33" s="196"/>
      <c r="E33" s="61"/>
      <c r="F33" s="51"/>
      <c r="G33" s="51"/>
      <c r="H33" s="52"/>
      <c r="I33" s="260"/>
      <c r="J33" s="261">
        <f>I33*B33</f>
        <v>0</v>
      </c>
      <c r="K33" s="11"/>
      <c r="L33" s="11"/>
      <c r="M33" s="11"/>
      <c r="N33" s="11"/>
    </row>
    <row r="34" spans="1:17" ht="13" thickBot="1">
      <c r="A34" s="54"/>
      <c r="B34" s="44"/>
      <c r="C34" s="262"/>
      <c r="D34" s="197"/>
      <c r="E34" s="198"/>
      <c r="F34" s="199"/>
      <c r="G34" s="199"/>
      <c r="H34" s="200"/>
      <c r="I34" s="263"/>
      <c r="J34" s="90">
        <f>I34*B34</f>
        <v>0</v>
      </c>
      <c r="K34" s="11"/>
      <c r="L34" s="539"/>
      <c r="M34" s="11"/>
      <c r="N34" s="11"/>
    </row>
    <row r="35" spans="1:17" ht="14.5" thickBot="1">
      <c r="A35" s="62" t="s">
        <v>76</v>
      </c>
      <c r="B35" s="56">
        <f>SUM(B32:B34)</f>
        <v>0</v>
      </c>
      <c r="C35" s="59"/>
      <c r="D35" s="57"/>
      <c r="E35" s="59"/>
      <c r="F35" s="59"/>
      <c r="G35" s="182"/>
      <c r="H35" s="188"/>
      <c r="I35" s="264" t="s">
        <v>77</v>
      </c>
      <c r="J35" s="265">
        <f>SUM(J32:J34)</f>
        <v>0</v>
      </c>
      <c r="K35" s="11"/>
      <c r="L35" s="11"/>
      <c r="M35" s="11"/>
      <c r="N35" s="11"/>
    </row>
    <row r="36" spans="1:17" ht="14.5" thickTop="1">
      <c r="A36" s="63"/>
      <c r="B36" s="64"/>
      <c r="C36" s="45"/>
      <c r="D36" s="45"/>
      <c r="E36" s="45"/>
      <c r="F36" s="45"/>
      <c r="G36" s="63"/>
      <c r="H36" s="11"/>
      <c r="I36" s="65"/>
      <c r="J36" s="65"/>
      <c r="K36" s="11"/>
      <c r="L36" s="11"/>
      <c r="M36" s="11"/>
      <c r="N36" s="11"/>
    </row>
    <row r="37" spans="1:17" ht="14.5" thickBot="1">
      <c r="A37" s="36" t="s">
        <v>140</v>
      </c>
      <c r="B37" s="11"/>
      <c r="C37" s="11"/>
      <c r="D37" s="11"/>
      <c r="E37" s="11"/>
      <c r="F37" s="11"/>
      <c r="G37" s="11"/>
      <c r="H37" s="11"/>
      <c r="I37" s="11"/>
      <c r="J37" s="11"/>
      <c r="K37" s="11"/>
      <c r="L37" s="96" t="s">
        <v>81</v>
      </c>
      <c r="M37" s="96"/>
      <c r="N37" s="36"/>
      <c r="O37" s="11"/>
      <c r="P37" s="11"/>
      <c r="Q37" s="11"/>
    </row>
    <row r="38" spans="1:17" ht="42" customHeight="1" thickTop="1">
      <c r="A38" s="1101" t="s">
        <v>141</v>
      </c>
      <c r="B38" s="1102"/>
      <c r="C38" s="1102"/>
      <c r="D38" s="1102"/>
      <c r="E38" s="1102"/>
      <c r="F38" s="469"/>
      <c r="G38" s="470"/>
      <c r="H38" s="470"/>
      <c r="I38" s="470"/>
      <c r="J38" s="470"/>
      <c r="K38" s="11"/>
      <c r="L38" s="436" t="s">
        <v>84</v>
      </c>
      <c r="M38" s="66">
        <f>J35+J28+J21</f>
        <v>0</v>
      </c>
      <c r="N38" s="471"/>
      <c r="O38" s="11"/>
      <c r="P38" s="11"/>
      <c r="Q38" s="11"/>
    </row>
    <row r="39" spans="1:17" ht="14">
      <c r="A39" s="72">
        <f>SUM(B35,B28,B21)</f>
        <v>0</v>
      </c>
      <c r="B39" s="73" t="s">
        <v>82</v>
      </c>
      <c r="C39" s="74"/>
      <c r="D39" s="74"/>
      <c r="E39" s="472" t="s">
        <v>83</v>
      </c>
      <c r="F39" s="11"/>
      <c r="G39" s="11"/>
      <c r="H39" s="11"/>
      <c r="I39" s="11"/>
      <c r="J39" s="11"/>
      <c r="K39" s="11"/>
      <c r="L39" s="437"/>
      <c r="M39" s="67"/>
      <c r="N39" s="407"/>
      <c r="O39" s="11"/>
      <c r="P39" s="11"/>
      <c r="Q39" s="11"/>
    </row>
    <row r="40" spans="1:17" ht="13">
      <c r="A40" s="1098" t="s">
        <v>226</v>
      </c>
      <c r="B40" s="1099"/>
      <c r="C40" s="1099"/>
      <c r="D40" s="1100"/>
      <c r="E40" s="473" t="e">
        <f>SUMPRODUCT((A8:A20=30)*(B8:B20))/B21</f>
        <v>#DIV/0!</v>
      </c>
      <c r="F40" s="11"/>
      <c r="G40" s="11"/>
      <c r="H40" s="11"/>
      <c r="I40" s="11"/>
      <c r="J40" s="11"/>
      <c r="K40" s="11"/>
      <c r="L40" s="68"/>
      <c r="M40" s="69" t="s">
        <v>85</v>
      </c>
      <c r="N40" s="474"/>
      <c r="O40" s="11"/>
      <c r="P40" s="11"/>
      <c r="Q40" s="11"/>
    </row>
    <row r="41" spans="1:17" ht="28.5" customHeight="1">
      <c r="A41" s="1095" t="s">
        <v>274</v>
      </c>
      <c r="B41" s="1096"/>
      <c r="C41" s="1096"/>
      <c r="D41" s="1097"/>
      <c r="E41" s="473" t="e">
        <f>SUMIFS(B8:B20,A8:A20,"&gt;="&amp;80,A8:A20,"&lt;="&amp;120)/B21</f>
        <v>#DIV/0!</v>
      </c>
      <c r="F41" s="11"/>
      <c r="G41" s="11"/>
      <c r="H41" s="11"/>
      <c r="I41" s="11"/>
      <c r="J41" s="11"/>
      <c r="K41" s="11"/>
      <c r="L41" s="74"/>
      <c r="M41" s="201"/>
      <c r="N41" s="475"/>
      <c r="O41" s="11"/>
      <c r="P41" s="11"/>
      <c r="Q41" s="11"/>
    </row>
    <row r="42" spans="1:17" ht="17.25" customHeight="1">
      <c r="A42" s="538"/>
      <c r="B42" s="45"/>
      <c r="C42" s="45"/>
      <c r="D42" s="45"/>
      <c r="E42" s="75"/>
      <c r="F42" s="11"/>
      <c r="G42" s="267"/>
      <c r="H42" s="267"/>
      <c r="I42" s="267"/>
      <c r="J42" s="267"/>
      <c r="K42" s="476"/>
      <c r="L42" s="477"/>
      <c r="M42" s="478"/>
      <c r="N42" s="275"/>
      <c r="O42" s="11"/>
      <c r="P42" s="11"/>
      <c r="Q42" s="11"/>
    </row>
    <row r="43" spans="1:17" ht="14">
      <c r="A43" s="36" t="s">
        <v>227</v>
      </c>
      <c r="B43" s="11"/>
      <c r="C43" s="11"/>
      <c r="D43" s="45"/>
      <c r="E43" s="75"/>
      <c r="F43" s="1103" t="s">
        <v>228</v>
      </c>
      <c r="G43" s="1103"/>
      <c r="H43" s="1103"/>
      <c r="I43" s="1103"/>
      <c r="J43" s="36"/>
      <c r="K43" s="476"/>
      <c r="L43" s="479"/>
      <c r="M43" s="480"/>
      <c r="N43" s="481"/>
      <c r="O43" s="11"/>
      <c r="P43" s="11"/>
      <c r="Q43" s="11"/>
    </row>
    <row r="44" spans="1:17" ht="27.75" customHeight="1" thickBot="1">
      <c r="A44" s="1104" t="s">
        <v>435</v>
      </c>
      <c r="B44" s="1105"/>
      <c r="C44" s="1105"/>
      <c r="D44" s="45"/>
      <c r="E44" s="75"/>
      <c r="H44" s="482"/>
      <c r="I44" s="482"/>
      <c r="K44" s="476"/>
      <c r="L44" s="1106" t="s">
        <v>86</v>
      </c>
      <c r="M44" s="480"/>
      <c r="N44" s="481"/>
      <c r="O44" s="11"/>
      <c r="P44" s="11"/>
      <c r="Q44" s="11"/>
    </row>
    <row r="45" spans="1:17" ht="43.5" customHeight="1" thickTop="1" thickBot="1">
      <c r="A45" s="268"/>
      <c r="B45" s="269" t="s">
        <v>87</v>
      </c>
      <c r="C45" s="270" t="s">
        <v>229</v>
      </c>
      <c r="D45" s="45"/>
      <c r="E45" s="75"/>
      <c r="F45" s="271" t="s">
        <v>230</v>
      </c>
      <c r="G45" s="271" t="s">
        <v>8</v>
      </c>
      <c r="H45" s="291" t="s">
        <v>249</v>
      </c>
      <c r="I45" s="291" t="s">
        <v>250</v>
      </c>
      <c r="J45" s="271"/>
      <c r="K45" s="476"/>
      <c r="L45" s="1106"/>
      <c r="M45" s="483">
        <f>M38*12</f>
        <v>0</v>
      </c>
      <c r="N45" s="481"/>
      <c r="O45" s="11"/>
      <c r="P45" s="11"/>
      <c r="Q45" s="11"/>
    </row>
    <row r="46" spans="1:17" ht="14" thickTop="1" thickBot="1">
      <c r="A46" s="272" t="s">
        <v>231</v>
      </c>
      <c r="B46" s="7"/>
      <c r="C46" s="273"/>
      <c r="D46" s="45"/>
      <c r="E46" s="75"/>
      <c r="F46" s="274" t="s">
        <v>232</v>
      </c>
      <c r="G46" s="294"/>
      <c r="H46" s="292"/>
      <c r="I46" s="293"/>
      <c r="J46" s="484"/>
      <c r="K46" s="476"/>
      <c r="L46" s="485"/>
      <c r="M46" s="486"/>
      <c r="N46" s="481"/>
      <c r="O46" s="11"/>
      <c r="P46" s="11"/>
      <c r="Q46" s="11"/>
    </row>
    <row r="47" spans="1:17" ht="14.5" thickTop="1">
      <c r="A47" s="272" t="s">
        <v>233</v>
      </c>
      <c r="B47" s="7"/>
      <c r="C47" s="273"/>
      <c r="D47" s="45"/>
      <c r="E47" s="75"/>
      <c r="F47" s="272" t="s">
        <v>234</v>
      </c>
      <c r="G47" s="487">
        <f>SUMPRODUCT((C8:C20="0")*(B8:B20))</f>
        <v>0</v>
      </c>
      <c r="H47" s="488">
        <f>SUMPRODUCT((C8:C20="0")*(N8:N20))</f>
        <v>0</v>
      </c>
      <c r="I47" s="489">
        <f>SUMPRODUCT((C8:C20="0")*(O8:O20))</f>
        <v>0</v>
      </c>
      <c r="J47" s="275"/>
      <c r="K47" s="11"/>
      <c r="L47" s="11"/>
      <c r="M47" s="11"/>
      <c r="N47" s="11"/>
    </row>
    <row r="48" spans="1:17" ht="14">
      <c r="A48" s="272" t="s">
        <v>235</v>
      </c>
      <c r="B48" s="7"/>
      <c r="C48" s="273"/>
      <c r="D48" s="45"/>
      <c r="E48" s="75"/>
      <c r="F48" s="272" t="s">
        <v>236</v>
      </c>
      <c r="G48" s="487">
        <f>SUMPRODUCT((C8:C20="1")*(B8:B20))</f>
        <v>0</v>
      </c>
      <c r="H48" s="488">
        <f>SUMPRODUCT((C8:C20="1")*(N8:N20))</f>
        <v>0</v>
      </c>
      <c r="I48" s="489">
        <f>SUMPRODUCT((C8:C20="1")*(O8:O20))</f>
        <v>0</v>
      </c>
      <c r="J48" s="275"/>
      <c r="K48" s="11"/>
      <c r="L48" s="11"/>
      <c r="M48" s="11"/>
      <c r="N48" s="11"/>
    </row>
    <row r="49" spans="1:14" ht="14">
      <c r="A49" s="272" t="s">
        <v>237</v>
      </c>
      <c r="B49" s="7"/>
      <c r="C49" s="273"/>
      <c r="D49" s="45"/>
      <c r="E49" s="75"/>
      <c r="F49" s="272" t="s">
        <v>238</v>
      </c>
      <c r="G49" s="487">
        <f>SUMPRODUCT((C8:C20="2")*(B8:B20))</f>
        <v>0</v>
      </c>
      <c r="H49" s="488">
        <f>SUMPRODUCT((C8:C20="2")*(N8:N20))</f>
        <v>0</v>
      </c>
      <c r="I49" s="489">
        <f>SUMPRODUCT((C8:C20="2")*(O8:O20))</f>
        <v>0</v>
      </c>
      <c r="J49" s="275"/>
      <c r="K49" s="11"/>
      <c r="L49" s="11"/>
      <c r="M49" s="11"/>
      <c r="N49" s="11"/>
    </row>
    <row r="50" spans="1:14" ht="14">
      <c r="A50" s="272" t="s">
        <v>88</v>
      </c>
      <c r="B50" s="1107"/>
      <c r="C50" s="1108"/>
      <c r="D50" s="45"/>
      <c r="E50" s="75"/>
      <c r="F50" s="272" t="s">
        <v>239</v>
      </c>
      <c r="G50" s="487">
        <f>SUMPRODUCT((C8:C20="3")*(B8:B20))</f>
        <v>0</v>
      </c>
      <c r="H50" s="488">
        <f>SUMPRODUCT((C8:C20="3")*(N8:N20))</f>
        <v>0</v>
      </c>
      <c r="I50" s="489">
        <f>SUMPRODUCT((C8:C20="3")*(O8:O20))</f>
        <v>0</v>
      </c>
      <c r="J50" s="275"/>
      <c r="K50" s="11"/>
      <c r="L50" s="11"/>
      <c r="M50" s="11"/>
      <c r="N50" s="11"/>
    </row>
    <row r="51" spans="1:14" ht="13" thickBot="1">
      <c r="A51" s="276" t="s">
        <v>240</v>
      </c>
      <c r="B51" s="1109"/>
      <c r="C51" s="1110"/>
      <c r="D51" s="11"/>
      <c r="E51" s="11"/>
      <c r="F51" s="276" t="s">
        <v>241</v>
      </c>
      <c r="G51" s="490">
        <f>SUMPRODUCT((C8:C20="4")*(B8:B20))</f>
        <v>0</v>
      </c>
      <c r="H51" s="491">
        <f>SUMPRODUCT((C8:C20="4")*(N8:N20))</f>
        <v>0</v>
      </c>
      <c r="I51" s="492">
        <f>SUMPRODUCT((C8:C20="4")*(O8:O20))</f>
        <v>0</v>
      </c>
      <c r="J51" s="11"/>
      <c r="K51" s="11"/>
      <c r="L51" s="11"/>
      <c r="M51" s="11"/>
      <c r="N51" s="11"/>
    </row>
    <row r="52" spans="1:14" ht="27.75" customHeight="1" thickTop="1">
      <c r="A52" s="1094" t="s">
        <v>436</v>
      </c>
      <c r="B52" s="1094"/>
      <c r="C52" s="1094"/>
      <c r="D52" s="1094"/>
      <c r="E52" s="1094"/>
      <c r="F52" s="1094"/>
      <c r="G52" s="1094"/>
      <c r="H52" s="1094"/>
      <c r="I52" s="1094"/>
      <c r="J52" s="1094"/>
      <c r="K52" s="1094"/>
      <c r="L52" s="1094"/>
      <c r="M52" s="1094"/>
      <c r="N52" s="11"/>
    </row>
    <row r="53" spans="1:14">
      <c r="A53" s="493" t="s">
        <v>89</v>
      </c>
      <c r="B53" s="11"/>
      <c r="C53" s="11"/>
      <c r="D53" s="11"/>
      <c r="E53" s="11"/>
      <c r="F53" s="11"/>
      <c r="G53" s="11"/>
      <c r="H53" s="11"/>
      <c r="I53" s="11"/>
      <c r="J53" s="11"/>
      <c r="K53" s="11"/>
      <c r="L53" s="11"/>
      <c r="M53" s="11"/>
      <c r="N53" s="11"/>
    </row>
    <row r="54" spans="1:14">
      <c r="A54" s="494" t="s">
        <v>160</v>
      </c>
      <c r="B54" s="11"/>
      <c r="C54" s="11"/>
      <c r="D54" s="11"/>
      <c r="E54" s="11"/>
      <c r="F54" s="11"/>
      <c r="G54" s="11"/>
      <c r="H54" s="11"/>
      <c r="I54" s="11"/>
      <c r="J54" s="11"/>
      <c r="K54" s="11"/>
      <c r="L54" s="11"/>
      <c r="M54" s="11"/>
      <c r="N54" s="11"/>
    </row>
    <row r="55" spans="1:14">
      <c r="A55" s="32"/>
      <c r="B55" s="11"/>
      <c r="C55" s="11"/>
      <c r="D55" s="11"/>
      <c r="E55" s="11"/>
      <c r="F55" s="11"/>
      <c r="G55" s="11"/>
      <c r="H55" s="11"/>
      <c r="I55" s="11"/>
      <c r="J55" s="11"/>
      <c r="K55" s="11"/>
      <c r="L55" s="11"/>
      <c r="M55" s="11"/>
      <c r="N55" s="11"/>
    </row>
    <row r="56" spans="1:14">
      <c r="A56" s="32"/>
      <c r="B56" s="11"/>
      <c r="C56" s="11"/>
      <c r="D56" s="11"/>
      <c r="E56" s="11"/>
      <c r="F56" s="11"/>
      <c r="G56" s="11"/>
      <c r="H56" s="11"/>
      <c r="I56" s="11"/>
      <c r="J56" s="11"/>
      <c r="K56" s="11"/>
      <c r="L56" s="11"/>
      <c r="M56" s="11"/>
      <c r="N56" s="11"/>
    </row>
    <row r="57" spans="1:14">
      <c r="A57" s="32"/>
      <c r="B57" s="11"/>
      <c r="C57" s="11"/>
      <c r="D57" s="11"/>
      <c r="E57" s="11"/>
      <c r="F57" s="11"/>
      <c r="G57" s="11"/>
      <c r="H57" s="11"/>
      <c r="I57" s="11"/>
      <c r="J57" s="11"/>
      <c r="K57" s="11"/>
      <c r="L57" s="11"/>
      <c r="M57" s="11"/>
      <c r="N57" s="11"/>
    </row>
    <row r="58" spans="1:14">
      <c r="A58" s="32"/>
      <c r="B58" s="11"/>
      <c r="C58" s="11"/>
      <c r="D58" s="11"/>
      <c r="E58" s="11"/>
      <c r="F58" s="11"/>
      <c r="G58" s="11"/>
      <c r="H58" s="11"/>
      <c r="I58" s="11"/>
      <c r="J58" s="11"/>
      <c r="K58" s="11"/>
      <c r="L58" s="11"/>
      <c r="M58" s="11"/>
      <c r="N58" s="11"/>
    </row>
    <row r="59" spans="1:14">
      <c r="A59" s="32"/>
      <c r="B59" s="11"/>
      <c r="C59" s="11"/>
      <c r="D59" s="11"/>
      <c r="E59" s="11"/>
      <c r="F59" s="11"/>
      <c r="G59" s="11"/>
      <c r="H59" s="11"/>
      <c r="I59" s="11"/>
      <c r="J59" s="11"/>
      <c r="K59" s="11"/>
      <c r="L59" s="11"/>
      <c r="M59" s="11"/>
      <c r="N59" s="11"/>
    </row>
    <row r="60" spans="1:14">
      <c r="A60" s="32"/>
      <c r="B60" s="11"/>
      <c r="C60" s="11"/>
      <c r="D60" s="11"/>
      <c r="E60" s="11"/>
      <c r="F60" s="11"/>
      <c r="G60" s="11"/>
      <c r="H60" s="11"/>
      <c r="I60" s="11"/>
      <c r="J60" s="11"/>
      <c r="K60" s="11"/>
      <c r="L60" s="11"/>
      <c r="M60" s="11"/>
      <c r="N60" s="11"/>
    </row>
    <row r="61" spans="1:14">
      <c r="A61" s="32"/>
      <c r="B61" s="11"/>
      <c r="C61" s="11"/>
      <c r="D61" s="11"/>
      <c r="E61" s="11"/>
      <c r="F61" s="11"/>
      <c r="G61" s="11"/>
      <c r="H61" s="11"/>
      <c r="I61" s="11"/>
      <c r="J61" s="11"/>
      <c r="K61" s="11"/>
      <c r="L61" s="11"/>
      <c r="M61" s="11"/>
      <c r="N61" s="11"/>
    </row>
    <row r="62" spans="1:14">
      <c r="A62" s="32"/>
      <c r="B62" s="11"/>
      <c r="C62" s="11"/>
      <c r="D62" s="11"/>
      <c r="E62" s="11"/>
      <c r="F62" s="11"/>
      <c r="G62" s="11"/>
      <c r="H62" s="11"/>
      <c r="I62" s="11"/>
      <c r="J62" s="11"/>
      <c r="K62" s="11"/>
      <c r="L62" s="11"/>
      <c r="M62" s="11"/>
      <c r="N62" s="11"/>
    </row>
    <row r="63" spans="1:14">
      <c r="A63" s="32"/>
      <c r="B63" s="11"/>
      <c r="C63" s="11"/>
      <c r="D63" s="11"/>
      <c r="E63" s="11"/>
      <c r="F63" s="11"/>
      <c r="G63" s="11"/>
      <c r="H63" s="11"/>
      <c r="I63" s="11"/>
      <c r="J63" s="11"/>
      <c r="K63" s="11"/>
      <c r="L63" s="11"/>
      <c r="M63" s="11"/>
      <c r="N63" s="11"/>
    </row>
    <row r="64" spans="1:14">
      <c r="A64" s="32"/>
      <c r="B64" s="11"/>
      <c r="C64" s="11"/>
      <c r="D64" s="11"/>
      <c r="E64" s="11"/>
      <c r="F64" s="11"/>
      <c r="G64" s="11"/>
      <c r="H64" s="11"/>
      <c r="I64" s="11"/>
      <c r="J64" s="11"/>
      <c r="K64" s="11"/>
      <c r="L64" s="11"/>
      <c r="M64" s="11"/>
      <c r="N64" s="11"/>
    </row>
    <row r="65" spans="1:14">
      <c r="A65" s="32"/>
      <c r="B65" s="11"/>
      <c r="C65" s="11"/>
      <c r="D65" s="11"/>
      <c r="E65" s="11"/>
      <c r="F65" s="11"/>
      <c r="G65" s="11"/>
      <c r="H65" s="11"/>
      <c r="I65" s="11"/>
      <c r="J65" s="11"/>
      <c r="K65" s="11"/>
      <c r="L65" s="11"/>
      <c r="M65" s="11"/>
      <c r="N65" s="11"/>
    </row>
    <row r="66" spans="1:14">
      <c r="A66" s="32"/>
      <c r="B66" s="11"/>
      <c r="C66" s="11"/>
      <c r="D66" s="11"/>
      <c r="E66" s="11"/>
      <c r="F66" s="11"/>
      <c r="G66" s="11"/>
      <c r="H66" s="11"/>
      <c r="I66" s="11"/>
      <c r="J66" s="11"/>
      <c r="K66" s="11"/>
      <c r="L66" s="11"/>
      <c r="M66" s="11"/>
      <c r="N66" s="11"/>
    </row>
    <row r="67" spans="1:14">
      <c r="A67" s="32"/>
      <c r="B67" s="11"/>
      <c r="C67" s="11"/>
      <c r="D67" s="11"/>
      <c r="E67" s="11"/>
      <c r="F67" s="11"/>
      <c r="G67" s="11"/>
      <c r="H67" s="11"/>
      <c r="I67" s="11"/>
      <c r="J67" s="11"/>
      <c r="K67" s="11"/>
      <c r="L67" s="11"/>
      <c r="M67" s="11"/>
      <c r="N67" s="11"/>
    </row>
    <row r="68" spans="1:14">
      <c r="A68" s="32"/>
      <c r="B68" s="11"/>
      <c r="C68" s="11"/>
      <c r="D68" s="11"/>
      <c r="E68" s="11"/>
      <c r="F68" s="11"/>
      <c r="G68" s="11"/>
      <c r="H68" s="11"/>
      <c r="I68" s="11"/>
      <c r="J68" s="11"/>
      <c r="K68" s="11"/>
      <c r="L68" s="11"/>
      <c r="M68" s="11"/>
      <c r="N68" s="11"/>
    </row>
    <row r="69" spans="1:14">
      <c r="A69" s="32"/>
      <c r="B69" s="11"/>
      <c r="C69" s="11"/>
      <c r="D69" s="11"/>
      <c r="E69" s="11"/>
      <c r="F69" s="11"/>
      <c r="G69" s="11"/>
      <c r="H69" s="11"/>
      <c r="I69" s="11"/>
      <c r="J69" s="11"/>
      <c r="K69" s="11"/>
      <c r="L69" s="11"/>
      <c r="M69" s="11"/>
      <c r="N69" s="11"/>
    </row>
    <row r="70" spans="1:14">
      <c r="A70" s="32"/>
      <c r="B70" s="11"/>
      <c r="C70" s="11"/>
      <c r="D70" s="11"/>
      <c r="E70" s="11"/>
      <c r="F70" s="11"/>
      <c r="G70" s="11"/>
      <c r="H70" s="11"/>
      <c r="I70" s="11"/>
      <c r="J70" s="11"/>
      <c r="K70" s="11"/>
      <c r="L70" s="11"/>
      <c r="M70" s="11"/>
      <c r="N70" s="11"/>
    </row>
    <row r="71" spans="1:14">
      <c r="A71" s="32"/>
      <c r="B71" s="11"/>
      <c r="C71" s="11"/>
      <c r="D71" s="11"/>
      <c r="E71" s="11"/>
      <c r="F71" s="11"/>
      <c r="G71" s="11"/>
      <c r="H71" s="11"/>
      <c r="I71" s="11"/>
      <c r="J71" s="11"/>
      <c r="K71" s="11"/>
      <c r="L71" s="11"/>
      <c r="M71" s="11"/>
      <c r="N71" s="11"/>
    </row>
    <row r="72" spans="1:14">
      <c r="A72" s="32"/>
      <c r="B72" s="11"/>
      <c r="C72" s="11"/>
      <c r="D72" s="11"/>
      <c r="E72" s="11"/>
      <c r="F72" s="11"/>
      <c r="G72" s="11"/>
      <c r="H72" s="11"/>
      <c r="I72" s="11"/>
      <c r="J72" s="11"/>
      <c r="K72" s="11"/>
      <c r="L72" s="11"/>
      <c r="M72" s="11"/>
      <c r="N72" s="11"/>
    </row>
    <row r="73" spans="1:14">
      <c r="A73" s="32"/>
      <c r="B73" s="11"/>
      <c r="C73" s="11"/>
      <c r="D73" s="11"/>
      <c r="E73" s="11"/>
      <c r="F73" s="11"/>
      <c r="G73" s="11"/>
      <c r="H73" s="11"/>
      <c r="I73" s="11"/>
      <c r="J73" s="11"/>
      <c r="K73" s="11"/>
      <c r="L73" s="11"/>
      <c r="M73" s="11"/>
      <c r="N73" s="11"/>
    </row>
    <row r="74" spans="1:14">
      <c r="A74" s="32"/>
      <c r="B74" s="11"/>
      <c r="C74" s="11"/>
      <c r="D74" s="11"/>
      <c r="E74" s="11"/>
      <c r="F74" s="11"/>
      <c r="G74" s="11"/>
      <c r="H74" s="11"/>
      <c r="I74" s="11"/>
      <c r="J74" s="11"/>
      <c r="K74" s="11"/>
      <c r="L74" s="11"/>
      <c r="M74" s="11"/>
      <c r="N74" s="11"/>
    </row>
    <row r="75" spans="1:14">
      <c r="A75" s="32"/>
      <c r="B75" s="11"/>
      <c r="C75" s="11"/>
      <c r="D75" s="11"/>
      <c r="E75" s="11"/>
      <c r="F75" s="11"/>
      <c r="G75" s="11"/>
      <c r="H75" s="11"/>
      <c r="I75" s="11"/>
      <c r="J75" s="11"/>
      <c r="K75" s="11"/>
      <c r="L75" s="11"/>
      <c r="M75" s="11"/>
      <c r="N75" s="11"/>
    </row>
    <row r="76" spans="1:14">
      <c r="A76" s="32"/>
      <c r="B76" s="11"/>
      <c r="C76" s="11"/>
      <c r="D76" s="11"/>
      <c r="E76" s="11"/>
      <c r="F76" s="11"/>
      <c r="G76" s="11"/>
      <c r="H76" s="11"/>
      <c r="I76" s="11"/>
      <c r="J76" s="11"/>
      <c r="K76" s="11"/>
      <c r="L76" s="11"/>
      <c r="M76" s="11"/>
      <c r="N76" s="11"/>
    </row>
    <row r="77" spans="1:14">
      <c r="A77" s="32"/>
      <c r="B77" s="11"/>
      <c r="C77" s="11"/>
      <c r="D77" s="11"/>
      <c r="E77" s="11"/>
      <c r="F77" s="11"/>
      <c r="G77" s="11"/>
      <c r="H77" s="11"/>
      <c r="I77" s="11"/>
      <c r="J77" s="11"/>
      <c r="K77" s="11"/>
      <c r="L77" s="11"/>
      <c r="M77" s="11"/>
      <c r="N77" s="11"/>
    </row>
    <row r="78" spans="1:14">
      <c r="A78" s="32"/>
      <c r="B78" s="11"/>
      <c r="C78" s="11"/>
      <c r="D78" s="11"/>
      <c r="E78" s="11"/>
      <c r="F78" s="11"/>
      <c r="G78" s="11"/>
      <c r="H78" s="11"/>
      <c r="I78" s="11"/>
      <c r="J78" s="11"/>
      <c r="K78" s="11"/>
      <c r="L78" s="11"/>
      <c r="M78" s="11"/>
      <c r="N78" s="11"/>
    </row>
    <row r="79" spans="1:14">
      <c r="A79" s="32"/>
      <c r="B79" s="11"/>
      <c r="C79" s="11"/>
      <c r="D79" s="11"/>
      <c r="E79" s="11"/>
      <c r="F79" s="11"/>
      <c r="G79" s="11"/>
      <c r="H79" s="11"/>
      <c r="I79" s="11"/>
      <c r="J79" s="11"/>
      <c r="K79" s="11"/>
      <c r="L79" s="11"/>
      <c r="M79" s="11"/>
      <c r="N79" s="11"/>
    </row>
    <row r="80" spans="1:14">
      <c r="A80" s="32"/>
      <c r="B80" s="11"/>
      <c r="C80" s="11"/>
      <c r="D80" s="11"/>
      <c r="E80" s="11"/>
      <c r="F80" s="11"/>
      <c r="G80" s="11"/>
      <c r="H80" s="11"/>
      <c r="I80" s="11"/>
      <c r="J80" s="11"/>
      <c r="K80" s="11"/>
      <c r="L80" s="11"/>
      <c r="M80" s="11"/>
      <c r="N80" s="11"/>
    </row>
    <row r="81" spans="1:14">
      <c r="A81" s="32"/>
      <c r="B81" s="11"/>
      <c r="C81" s="11"/>
      <c r="D81" s="11"/>
      <c r="E81" s="11"/>
      <c r="F81" s="11"/>
      <c r="G81" s="11"/>
      <c r="H81" s="11"/>
      <c r="I81" s="11"/>
      <c r="J81" s="11"/>
      <c r="K81" s="11"/>
      <c r="L81" s="11"/>
      <c r="M81" s="11"/>
      <c r="N81" s="11"/>
    </row>
    <row r="82" spans="1:14">
      <c r="A82" s="32"/>
      <c r="B82" s="11"/>
      <c r="C82" s="11"/>
      <c r="D82" s="11"/>
      <c r="E82" s="11"/>
      <c r="F82" s="11"/>
      <c r="G82" s="11"/>
      <c r="H82" s="11"/>
      <c r="I82" s="11"/>
      <c r="J82" s="11"/>
      <c r="K82" s="11"/>
      <c r="L82" s="11"/>
      <c r="M82" s="11"/>
      <c r="N82" s="11"/>
    </row>
    <row r="83" spans="1:14">
      <c r="A83" s="32"/>
      <c r="B83" s="11"/>
      <c r="C83" s="11"/>
      <c r="D83" s="11"/>
      <c r="E83" s="11"/>
      <c r="F83" s="11"/>
      <c r="G83" s="11"/>
      <c r="H83" s="11"/>
      <c r="I83" s="11"/>
      <c r="J83" s="11"/>
      <c r="K83" s="11"/>
      <c r="L83" s="11"/>
      <c r="M83" s="11"/>
      <c r="N83" s="11"/>
    </row>
    <row r="84" spans="1:14">
      <c r="A84" s="32"/>
      <c r="B84" s="11"/>
      <c r="C84" s="11"/>
      <c r="D84" s="11"/>
      <c r="E84" s="11"/>
      <c r="F84" s="11"/>
      <c r="G84" s="11"/>
      <c r="H84" s="11"/>
      <c r="I84" s="11"/>
      <c r="J84" s="11"/>
      <c r="K84" s="11"/>
      <c r="L84" s="11"/>
      <c r="M84" s="11"/>
      <c r="N84" s="11"/>
    </row>
    <row r="85" spans="1:14">
      <c r="A85" s="32"/>
      <c r="B85" s="11"/>
      <c r="C85" s="11"/>
      <c r="D85" s="11"/>
      <c r="E85" s="11"/>
      <c r="F85" s="11"/>
      <c r="G85" s="11"/>
      <c r="H85" s="11"/>
      <c r="I85" s="11"/>
      <c r="J85" s="11"/>
      <c r="K85" s="11"/>
      <c r="L85" s="11"/>
      <c r="M85" s="11"/>
      <c r="N85" s="11"/>
    </row>
    <row r="86" spans="1:14">
      <c r="A86" s="32"/>
      <c r="B86" s="11"/>
      <c r="C86" s="11"/>
      <c r="D86" s="11"/>
      <c r="E86" s="11"/>
      <c r="F86" s="11"/>
      <c r="G86" s="11"/>
      <c r="H86" s="11"/>
      <c r="I86" s="11"/>
      <c r="J86" s="11"/>
      <c r="K86" s="11"/>
      <c r="L86" s="11"/>
      <c r="M86" s="11"/>
      <c r="N86" s="11"/>
    </row>
    <row r="87" spans="1:14">
      <c r="A87" s="32"/>
      <c r="B87" s="11"/>
      <c r="C87" s="11"/>
      <c r="D87" s="11"/>
      <c r="E87" s="11"/>
      <c r="F87" s="11"/>
      <c r="G87" s="11"/>
      <c r="H87" s="11"/>
      <c r="I87" s="11"/>
      <c r="J87" s="11"/>
      <c r="K87" s="11"/>
      <c r="L87" s="11"/>
      <c r="M87" s="11"/>
      <c r="N87" s="11"/>
    </row>
    <row r="88" spans="1:14">
      <c r="A88" s="32"/>
      <c r="B88" s="11"/>
      <c r="C88" s="11"/>
      <c r="D88" s="11"/>
      <c r="E88" s="11"/>
      <c r="F88" s="11"/>
      <c r="G88" s="11"/>
      <c r="H88" s="11"/>
      <c r="I88" s="11"/>
      <c r="J88" s="11"/>
      <c r="K88" s="11"/>
      <c r="L88" s="11"/>
      <c r="M88" s="11"/>
      <c r="N88" s="11"/>
    </row>
    <row r="89" spans="1:14">
      <c r="A89" s="32"/>
      <c r="B89" s="11"/>
      <c r="C89" s="11"/>
      <c r="D89" s="11"/>
      <c r="E89" s="11"/>
      <c r="F89" s="11"/>
      <c r="G89" s="11"/>
      <c r="H89" s="11"/>
      <c r="I89" s="11"/>
      <c r="J89" s="11"/>
      <c r="K89" s="11"/>
      <c r="L89" s="11"/>
      <c r="M89" s="11"/>
      <c r="N89" s="11"/>
    </row>
    <row r="90" spans="1:14">
      <c r="A90" s="32"/>
      <c r="B90" s="11"/>
      <c r="C90" s="11"/>
      <c r="D90" s="11"/>
      <c r="E90" s="11"/>
      <c r="F90" s="11"/>
      <c r="G90" s="11"/>
      <c r="H90" s="11"/>
      <c r="I90" s="11"/>
      <c r="J90" s="11"/>
      <c r="K90" s="11"/>
      <c r="L90" s="11"/>
      <c r="M90" s="11"/>
      <c r="N90" s="11"/>
    </row>
    <row r="91" spans="1:14">
      <c r="A91" s="32"/>
      <c r="B91" s="11"/>
      <c r="C91" s="11"/>
      <c r="D91" s="11"/>
      <c r="E91" s="11"/>
      <c r="F91" s="11"/>
      <c r="G91" s="11"/>
      <c r="H91" s="11"/>
      <c r="I91" s="11"/>
      <c r="J91" s="11"/>
      <c r="K91" s="11"/>
      <c r="L91" s="11"/>
      <c r="M91" s="11"/>
      <c r="N91" s="11"/>
    </row>
    <row r="92" spans="1:14">
      <c r="A92" s="32"/>
      <c r="B92" s="11"/>
      <c r="C92" s="11"/>
      <c r="D92" s="11"/>
      <c r="E92" s="11"/>
      <c r="F92" s="11"/>
      <c r="G92" s="11"/>
      <c r="H92" s="11"/>
      <c r="I92" s="11"/>
      <c r="J92" s="11"/>
      <c r="K92" s="11"/>
      <c r="L92" s="11"/>
      <c r="M92" s="11"/>
      <c r="N92" s="11"/>
    </row>
    <row r="93" spans="1:14">
      <c r="A93" s="32"/>
      <c r="B93" s="11"/>
      <c r="C93" s="11"/>
      <c r="D93" s="11"/>
      <c r="E93" s="11"/>
      <c r="F93" s="11"/>
      <c r="G93" s="11"/>
      <c r="H93" s="11"/>
      <c r="I93" s="11"/>
      <c r="J93" s="11"/>
      <c r="K93" s="11"/>
      <c r="L93" s="11"/>
      <c r="M93" s="11"/>
      <c r="N93" s="11"/>
    </row>
    <row r="94" spans="1:14">
      <c r="A94" s="32"/>
      <c r="B94" s="11"/>
      <c r="C94" s="11"/>
      <c r="D94" s="11"/>
      <c r="E94" s="11"/>
      <c r="F94" s="11"/>
      <c r="G94" s="11"/>
      <c r="H94" s="11"/>
      <c r="I94" s="11"/>
      <c r="J94" s="11"/>
      <c r="K94" s="11"/>
      <c r="L94" s="11"/>
      <c r="M94" s="11"/>
      <c r="N94" s="11"/>
    </row>
    <row r="95" spans="1:14">
      <c r="A95" s="32"/>
      <c r="B95" s="11"/>
      <c r="C95" s="11"/>
      <c r="D95" s="11"/>
      <c r="E95" s="11"/>
      <c r="F95" s="11"/>
      <c r="G95" s="11"/>
      <c r="H95" s="11"/>
      <c r="I95" s="11"/>
      <c r="J95" s="11"/>
      <c r="K95" s="11"/>
      <c r="L95" s="11"/>
      <c r="M95" s="11"/>
      <c r="N95" s="11"/>
    </row>
    <row r="96" spans="1:14">
      <c r="A96" s="32"/>
      <c r="B96" s="11"/>
      <c r="C96" s="11"/>
      <c r="D96" s="11"/>
      <c r="E96" s="11"/>
      <c r="F96" s="11"/>
      <c r="G96" s="11"/>
      <c r="H96" s="11"/>
      <c r="I96" s="11"/>
      <c r="J96" s="11"/>
      <c r="K96" s="11"/>
      <c r="L96" s="11"/>
      <c r="M96" s="11"/>
      <c r="N96" s="11"/>
    </row>
    <row r="97" spans="1:14">
      <c r="A97" s="32"/>
      <c r="B97" s="11"/>
      <c r="C97" s="11"/>
      <c r="D97" s="11"/>
      <c r="E97" s="11"/>
      <c r="F97" s="11"/>
      <c r="G97" s="11"/>
      <c r="H97" s="11"/>
      <c r="I97" s="11"/>
      <c r="J97" s="11"/>
      <c r="K97" s="11"/>
      <c r="L97" s="11"/>
      <c r="M97" s="11"/>
      <c r="N97" s="11"/>
    </row>
    <row r="98" spans="1:14">
      <c r="A98" s="32"/>
      <c r="B98" s="11"/>
      <c r="C98" s="11"/>
      <c r="D98" s="11"/>
      <c r="E98" s="11"/>
      <c r="F98" s="11"/>
      <c r="G98" s="11"/>
      <c r="H98" s="11"/>
      <c r="I98" s="11"/>
      <c r="J98" s="11"/>
      <c r="K98" s="11"/>
      <c r="L98" s="11"/>
      <c r="M98" s="11"/>
      <c r="N98" s="11"/>
    </row>
    <row r="99" spans="1:14">
      <c r="A99" s="32"/>
      <c r="B99" s="11"/>
      <c r="C99" s="11"/>
      <c r="D99" s="11"/>
      <c r="E99" s="11"/>
      <c r="F99" s="11"/>
      <c r="G99" s="11"/>
      <c r="H99" s="11"/>
      <c r="I99" s="11"/>
      <c r="J99" s="11"/>
      <c r="K99" s="11"/>
      <c r="L99" s="11"/>
      <c r="M99" s="11"/>
      <c r="N99" s="11"/>
    </row>
    <row r="100" spans="1:14">
      <c r="A100" s="32"/>
      <c r="B100" s="11"/>
      <c r="C100" s="11"/>
      <c r="D100" s="11"/>
      <c r="E100" s="11"/>
      <c r="F100" s="11"/>
      <c r="G100" s="11"/>
      <c r="H100" s="11"/>
      <c r="I100" s="11"/>
      <c r="J100" s="11"/>
      <c r="K100" s="11"/>
      <c r="L100" s="11"/>
      <c r="M100" s="11"/>
      <c r="N100" s="11"/>
    </row>
    <row r="101" spans="1:14">
      <c r="A101" s="32"/>
      <c r="B101" s="11"/>
      <c r="C101" s="11"/>
      <c r="D101" s="11"/>
      <c r="E101" s="11"/>
      <c r="F101" s="11"/>
      <c r="G101" s="11"/>
      <c r="H101" s="11"/>
      <c r="I101" s="11"/>
      <c r="J101" s="11"/>
      <c r="K101" s="11"/>
      <c r="L101" s="11"/>
      <c r="M101" s="11"/>
      <c r="N101" s="11"/>
    </row>
    <row r="102" spans="1:14">
      <c r="A102" s="32"/>
      <c r="B102" s="495"/>
      <c r="C102" s="495"/>
      <c r="D102" s="495"/>
      <c r="E102" s="495"/>
      <c r="F102" s="495"/>
      <c r="G102" s="495"/>
      <c r="H102" s="495"/>
      <c r="I102" s="495"/>
      <c r="J102" s="495"/>
      <c r="K102" s="495"/>
      <c r="L102" s="495"/>
      <c r="M102" s="495"/>
      <c r="N102" s="495"/>
    </row>
    <row r="103" spans="1:14">
      <c r="A103" s="32"/>
      <c r="B103" s="495"/>
      <c r="C103" s="495"/>
      <c r="D103" s="495"/>
      <c r="E103" s="495"/>
      <c r="F103" s="495"/>
      <c r="G103" s="495"/>
      <c r="H103" s="495"/>
      <c r="I103" s="495"/>
      <c r="J103" s="495"/>
      <c r="K103" s="495"/>
      <c r="L103" s="495"/>
      <c r="M103" s="495"/>
      <c r="N103" s="495"/>
    </row>
    <row r="104" spans="1:14">
      <c r="A104" s="495"/>
      <c r="B104" s="495"/>
      <c r="C104" s="495"/>
      <c r="D104" s="495"/>
      <c r="E104" s="495"/>
      <c r="F104" s="495"/>
      <c r="G104" s="495"/>
      <c r="H104" s="495"/>
      <c r="I104" s="495"/>
      <c r="J104" s="495"/>
      <c r="K104" s="495"/>
      <c r="L104" s="495"/>
      <c r="M104" s="495"/>
      <c r="N104" s="495"/>
    </row>
    <row r="105" spans="1:14">
      <c r="A105" s="495"/>
      <c r="B105" s="495"/>
      <c r="C105" s="495"/>
      <c r="D105" s="495"/>
      <c r="E105" s="495"/>
      <c r="F105" s="495"/>
      <c r="G105" s="495"/>
      <c r="H105" s="495"/>
      <c r="I105" s="495"/>
      <c r="J105" s="495"/>
      <c r="K105" s="495"/>
      <c r="L105" s="495"/>
      <c r="M105" s="495"/>
      <c r="N105" s="495"/>
    </row>
    <row r="106" spans="1:14">
      <c r="A106" s="495"/>
      <c r="B106" s="495"/>
      <c r="C106" s="495"/>
      <c r="D106" s="495"/>
      <c r="E106" s="495"/>
      <c r="F106" s="495"/>
      <c r="G106" s="495"/>
      <c r="H106" s="495"/>
      <c r="I106" s="495"/>
      <c r="J106" s="495"/>
      <c r="K106" s="495"/>
      <c r="L106" s="495"/>
      <c r="M106" s="495"/>
      <c r="N106" s="495"/>
    </row>
    <row r="107" spans="1:14">
      <c r="A107" s="495"/>
      <c r="B107" s="495"/>
      <c r="C107" s="495"/>
      <c r="D107" s="495"/>
      <c r="E107" s="495"/>
      <c r="F107" s="495"/>
      <c r="G107" s="495"/>
      <c r="H107" s="495"/>
      <c r="I107" s="495"/>
      <c r="J107" s="495"/>
      <c r="K107" s="495"/>
      <c r="L107" s="495"/>
      <c r="M107" s="495"/>
      <c r="N107" s="495"/>
    </row>
    <row r="108" spans="1:14">
      <c r="A108" s="495"/>
      <c r="B108" s="495"/>
      <c r="C108" s="495"/>
      <c r="D108" s="495"/>
      <c r="E108" s="495"/>
      <c r="F108" s="495"/>
      <c r="G108" s="495"/>
      <c r="H108" s="495"/>
      <c r="I108" s="495"/>
      <c r="J108" s="495"/>
      <c r="K108" s="495"/>
      <c r="L108" s="495"/>
      <c r="M108" s="495"/>
      <c r="N108" s="495"/>
    </row>
    <row r="109" spans="1:14">
      <c r="A109" s="495"/>
      <c r="B109" s="495"/>
      <c r="C109" s="495"/>
      <c r="D109" s="495"/>
      <c r="E109" s="495"/>
      <c r="F109" s="495"/>
      <c r="G109" s="495"/>
      <c r="H109" s="495"/>
      <c r="I109" s="495"/>
      <c r="J109" s="495"/>
      <c r="K109" s="495"/>
      <c r="L109" s="495"/>
      <c r="M109" s="495"/>
      <c r="N109" s="495"/>
    </row>
    <row r="110" spans="1:14">
      <c r="A110" s="495"/>
      <c r="B110" s="495"/>
      <c r="C110" s="495"/>
      <c r="D110" s="495"/>
      <c r="E110" s="495"/>
      <c r="F110" s="495"/>
      <c r="G110" s="495"/>
      <c r="H110" s="495"/>
      <c r="I110" s="495"/>
      <c r="J110" s="495"/>
      <c r="K110" s="495"/>
      <c r="L110" s="495"/>
      <c r="M110" s="495"/>
      <c r="N110" s="495"/>
    </row>
    <row r="111" spans="1:14">
      <c r="A111" s="495"/>
      <c r="B111" s="495"/>
      <c r="C111" s="495"/>
      <c r="D111" s="495"/>
      <c r="E111" s="495"/>
      <c r="F111" s="495"/>
      <c r="G111" s="495"/>
      <c r="H111" s="495"/>
      <c r="I111" s="495"/>
      <c r="J111" s="495"/>
      <c r="K111" s="495"/>
      <c r="L111" s="495"/>
      <c r="M111" s="495"/>
      <c r="N111" s="495"/>
    </row>
    <row r="112" spans="1:14">
      <c r="A112" s="495"/>
      <c r="B112" s="495"/>
      <c r="C112" s="495"/>
      <c r="D112" s="495"/>
      <c r="E112" s="495"/>
      <c r="F112" s="495"/>
      <c r="G112" s="495"/>
      <c r="H112" s="495"/>
      <c r="I112" s="495"/>
      <c r="J112" s="495"/>
      <c r="K112" s="495"/>
      <c r="L112" s="495"/>
      <c r="M112" s="495"/>
      <c r="N112" s="495"/>
    </row>
    <row r="113" spans="1:14">
      <c r="A113" s="495"/>
      <c r="B113" s="495"/>
      <c r="C113" s="495"/>
      <c r="D113" s="495"/>
      <c r="E113" s="495"/>
      <c r="F113" s="495"/>
      <c r="G113" s="495"/>
      <c r="H113" s="495"/>
      <c r="I113" s="495"/>
      <c r="J113" s="495"/>
      <c r="K113" s="495"/>
      <c r="L113" s="495"/>
      <c r="M113" s="495"/>
      <c r="N113" s="495"/>
    </row>
    <row r="114" spans="1:14">
      <c r="A114" s="495"/>
      <c r="B114" s="495"/>
      <c r="C114" s="495"/>
      <c r="D114" s="495"/>
      <c r="E114" s="495"/>
      <c r="F114" s="495"/>
      <c r="G114" s="495"/>
      <c r="H114" s="495"/>
      <c r="I114" s="495"/>
      <c r="J114" s="495"/>
      <c r="K114" s="495"/>
      <c r="L114" s="495"/>
      <c r="M114" s="495"/>
      <c r="N114" s="495"/>
    </row>
    <row r="115" spans="1:14">
      <c r="A115" s="495"/>
      <c r="B115" s="495"/>
      <c r="C115" s="495"/>
      <c r="D115" s="495"/>
      <c r="E115" s="495"/>
      <c r="F115" s="495"/>
      <c r="G115" s="495"/>
      <c r="H115" s="495"/>
      <c r="I115" s="495"/>
      <c r="J115" s="495"/>
      <c r="K115" s="495"/>
      <c r="L115" s="495"/>
      <c r="M115" s="495"/>
      <c r="N115" s="495"/>
    </row>
    <row r="116" spans="1:14">
      <c r="A116" s="495"/>
      <c r="B116" s="495"/>
      <c r="C116" s="495"/>
      <c r="D116" s="495"/>
      <c r="E116" s="495"/>
      <c r="F116" s="495"/>
      <c r="G116" s="495"/>
      <c r="H116" s="495"/>
      <c r="I116" s="495"/>
      <c r="J116" s="495"/>
      <c r="K116" s="495"/>
      <c r="L116" s="495"/>
      <c r="M116" s="495"/>
      <c r="N116" s="495"/>
    </row>
    <row r="117" spans="1:14">
      <c r="A117" s="495"/>
      <c r="B117" s="495"/>
      <c r="C117" s="495"/>
      <c r="D117" s="495"/>
      <c r="E117" s="495"/>
      <c r="F117" s="495"/>
      <c r="G117" s="495"/>
      <c r="H117" s="495"/>
      <c r="I117" s="495"/>
      <c r="J117" s="495"/>
      <c r="K117" s="495"/>
      <c r="L117" s="495"/>
      <c r="M117" s="495"/>
      <c r="N117" s="495"/>
    </row>
    <row r="118" spans="1:14">
      <c r="A118" s="495"/>
      <c r="B118" s="495"/>
      <c r="C118" s="495"/>
      <c r="D118" s="495"/>
      <c r="E118" s="495"/>
      <c r="F118" s="495"/>
      <c r="G118" s="495"/>
      <c r="H118" s="495"/>
      <c r="I118" s="495"/>
      <c r="J118" s="495"/>
      <c r="K118" s="495"/>
      <c r="L118" s="495"/>
      <c r="M118" s="495"/>
      <c r="N118" s="495"/>
    </row>
    <row r="119" spans="1:14">
      <c r="A119" s="495"/>
      <c r="B119" s="495"/>
      <c r="C119" s="495"/>
      <c r="D119" s="495"/>
      <c r="E119" s="495"/>
      <c r="F119" s="495"/>
      <c r="G119" s="495"/>
      <c r="H119" s="495"/>
      <c r="I119" s="495"/>
      <c r="J119" s="495"/>
      <c r="K119" s="495"/>
      <c r="L119" s="495"/>
      <c r="M119" s="495"/>
      <c r="N119" s="495"/>
    </row>
    <row r="120" spans="1:14">
      <c r="A120" s="495"/>
      <c r="B120" s="495"/>
      <c r="C120" s="495"/>
      <c r="D120" s="495"/>
      <c r="E120" s="495"/>
      <c r="F120" s="495"/>
      <c r="G120" s="495"/>
      <c r="H120" s="495"/>
      <c r="I120" s="495"/>
      <c r="J120" s="495"/>
      <c r="K120" s="495"/>
      <c r="L120" s="495"/>
      <c r="M120" s="495"/>
      <c r="N120" s="495"/>
    </row>
    <row r="121" spans="1:14">
      <c r="A121" s="495"/>
      <c r="B121" s="495"/>
      <c r="C121" s="495"/>
      <c r="D121" s="495"/>
      <c r="E121" s="495"/>
      <c r="F121" s="495"/>
      <c r="G121" s="495"/>
      <c r="H121" s="495"/>
      <c r="I121" s="495"/>
      <c r="J121" s="495"/>
      <c r="K121" s="495"/>
      <c r="L121" s="495"/>
      <c r="M121" s="495"/>
      <c r="N121" s="495"/>
    </row>
    <row r="122" spans="1:14">
      <c r="A122" s="495"/>
      <c r="B122" s="495"/>
      <c r="C122" s="495"/>
      <c r="D122" s="495"/>
      <c r="E122" s="495"/>
      <c r="F122" s="495"/>
      <c r="G122" s="495"/>
      <c r="H122" s="495"/>
      <c r="I122" s="495"/>
      <c r="J122" s="495"/>
      <c r="K122" s="495"/>
      <c r="L122" s="495"/>
      <c r="M122" s="495"/>
      <c r="N122" s="495"/>
    </row>
    <row r="123" spans="1:14">
      <c r="A123" s="495"/>
      <c r="B123" s="495"/>
      <c r="C123" s="495"/>
      <c r="D123" s="495"/>
      <c r="E123" s="495"/>
      <c r="F123" s="495"/>
      <c r="G123" s="495"/>
      <c r="H123" s="495"/>
      <c r="I123" s="495"/>
      <c r="J123" s="495"/>
      <c r="K123" s="495"/>
      <c r="L123" s="495"/>
      <c r="M123" s="495"/>
      <c r="N123" s="495"/>
    </row>
    <row r="124" spans="1:14">
      <c r="A124" s="495"/>
      <c r="B124" s="495"/>
      <c r="C124" s="495"/>
      <c r="D124" s="495"/>
      <c r="E124" s="495"/>
      <c r="F124" s="495"/>
      <c r="G124" s="495"/>
      <c r="H124" s="495"/>
      <c r="I124" s="495"/>
      <c r="J124" s="495"/>
      <c r="K124" s="495"/>
      <c r="L124" s="495"/>
      <c r="M124" s="495"/>
      <c r="N124" s="495"/>
    </row>
    <row r="125" spans="1:14">
      <c r="A125" s="495"/>
      <c r="B125" s="495"/>
      <c r="C125" s="495"/>
      <c r="D125" s="495"/>
      <c r="E125" s="495"/>
      <c r="F125" s="495"/>
      <c r="G125" s="495"/>
      <c r="H125" s="495"/>
      <c r="I125" s="495"/>
      <c r="J125" s="495"/>
      <c r="K125" s="495"/>
      <c r="L125" s="495"/>
      <c r="M125" s="495"/>
      <c r="N125" s="495"/>
    </row>
    <row r="126" spans="1:14">
      <c r="A126" s="495"/>
      <c r="B126" s="495"/>
      <c r="C126" s="495"/>
      <c r="D126" s="495"/>
      <c r="E126" s="495"/>
      <c r="F126" s="495"/>
      <c r="G126" s="495"/>
      <c r="H126" s="495"/>
      <c r="I126" s="495"/>
      <c r="J126" s="495"/>
      <c r="K126" s="495"/>
      <c r="L126" s="495"/>
      <c r="M126" s="495"/>
      <c r="N126" s="495"/>
    </row>
    <row r="127" spans="1:14">
      <c r="A127" s="495"/>
      <c r="B127" s="495"/>
      <c r="C127" s="495"/>
      <c r="D127" s="495"/>
      <c r="E127" s="495"/>
      <c r="F127" s="495"/>
      <c r="G127" s="495"/>
      <c r="H127" s="495"/>
      <c r="I127" s="495"/>
      <c r="J127" s="495"/>
      <c r="K127" s="495"/>
      <c r="L127" s="495"/>
      <c r="M127" s="495"/>
      <c r="N127" s="495"/>
    </row>
    <row r="128" spans="1:14">
      <c r="A128" s="495"/>
      <c r="B128" s="495"/>
      <c r="C128" s="495"/>
      <c r="D128" s="495"/>
      <c r="E128" s="495"/>
      <c r="F128" s="495"/>
      <c r="G128" s="495"/>
      <c r="H128" s="495"/>
      <c r="I128" s="495"/>
      <c r="J128" s="495"/>
      <c r="K128" s="495"/>
      <c r="L128" s="495"/>
      <c r="M128" s="495"/>
      <c r="N128" s="495"/>
    </row>
    <row r="129" spans="1:14">
      <c r="A129" s="495"/>
      <c r="B129" s="495"/>
      <c r="C129" s="495"/>
      <c r="D129" s="495"/>
      <c r="E129" s="495"/>
      <c r="F129" s="495"/>
      <c r="G129" s="495"/>
      <c r="H129" s="495"/>
      <c r="I129" s="495"/>
      <c r="J129" s="495"/>
      <c r="K129" s="495"/>
      <c r="L129" s="495"/>
      <c r="M129" s="495"/>
      <c r="N129" s="495"/>
    </row>
    <row r="130" spans="1:14">
      <c r="A130" s="495"/>
      <c r="B130" s="495"/>
      <c r="C130" s="495"/>
      <c r="D130" s="495"/>
      <c r="E130" s="495"/>
      <c r="F130" s="495"/>
      <c r="G130" s="495"/>
      <c r="H130" s="495"/>
      <c r="I130" s="495"/>
      <c r="J130" s="495"/>
      <c r="K130" s="495"/>
      <c r="L130" s="495"/>
      <c r="M130" s="495"/>
      <c r="N130" s="495"/>
    </row>
    <row r="131" spans="1:14">
      <c r="A131" s="495"/>
      <c r="B131" s="495"/>
      <c r="C131" s="495"/>
      <c r="D131" s="495"/>
      <c r="E131" s="495"/>
      <c r="F131" s="495"/>
      <c r="G131" s="495"/>
      <c r="H131" s="495"/>
      <c r="I131" s="495"/>
      <c r="J131" s="495"/>
      <c r="K131" s="495"/>
      <c r="L131" s="495"/>
      <c r="M131" s="495"/>
      <c r="N131" s="495"/>
    </row>
    <row r="132" spans="1:14">
      <c r="A132" s="495"/>
      <c r="B132" s="495"/>
      <c r="C132" s="495"/>
      <c r="D132" s="495"/>
      <c r="E132" s="495"/>
      <c r="F132" s="495"/>
      <c r="G132" s="495"/>
      <c r="H132" s="495"/>
      <c r="I132" s="495"/>
      <c r="J132" s="495"/>
      <c r="K132" s="495"/>
      <c r="L132" s="495"/>
      <c r="M132" s="495"/>
      <c r="N132" s="495"/>
    </row>
    <row r="133" spans="1:14">
      <c r="A133" s="495"/>
      <c r="B133" s="495"/>
      <c r="C133" s="495"/>
      <c r="D133" s="495"/>
      <c r="E133" s="495"/>
      <c r="F133" s="495"/>
      <c r="G133" s="495"/>
      <c r="H133" s="495"/>
      <c r="I133" s="495"/>
      <c r="J133" s="495"/>
      <c r="K133" s="495"/>
      <c r="L133" s="495"/>
      <c r="M133" s="495"/>
      <c r="N133" s="495"/>
    </row>
    <row r="134" spans="1:14">
      <c r="A134" s="495"/>
      <c r="B134" s="495"/>
      <c r="C134" s="495"/>
      <c r="D134" s="495"/>
      <c r="E134" s="495"/>
      <c r="F134" s="495"/>
      <c r="G134" s="495"/>
      <c r="H134" s="495"/>
      <c r="I134" s="495"/>
      <c r="J134" s="495"/>
      <c r="K134" s="495"/>
      <c r="L134" s="495"/>
      <c r="M134" s="495"/>
      <c r="N134" s="495"/>
    </row>
    <row r="135" spans="1:14">
      <c r="A135" s="495"/>
      <c r="B135" s="495"/>
      <c r="C135" s="495"/>
      <c r="D135" s="495"/>
      <c r="E135" s="495"/>
      <c r="F135" s="495"/>
      <c r="G135" s="495"/>
      <c r="H135" s="495"/>
      <c r="I135" s="495"/>
      <c r="J135" s="495"/>
      <c r="K135" s="495"/>
      <c r="L135" s="495"/>
      <c r="M135" s="495"/>
      <c r="N135" s="495"/>
    </row>
    <row r="136" spans="1:14">
      <c r="A136" s="495"/>
      <c r="B136" s="495"/>
      <c r="C136" s="495"/>
      <c r="D136" s="495"/>
      <c r="E136" s="495"/>
      <c r="F136" s="495"/>
      <c r="G136" s="495"/>
      <c r="H136" s="495"/>
      <c r="I136" s="495"/>
      <c r="J136" s="495"/>
      <c r="K136" s="495"/>
      <c r="L136" s="495"/>
      <c r="M136" s="495"/>
      <c r="N136" s="495"/>
    </row>
    <row r="137" spans="1:14">
      <c r="A137" s="495"/>
      <c r="B137" s="495"/>
      <c r="C137" s="495"/>
      <c r="D137" s="495"/>
      <c r="E137" s="495"/>
      <c r="F137" s="495"/>
      <c r="G137" s="495"/>
      <c r="H137" s="495"/>
      <c r="I137" s="495"/>
      <c r="J137" s="495"/>
      <c r="K137" s="495"/>
      <c r="L137" s="495"/>
      <c r="M137" s="495"/>
      <c r="N137" s="495"/>
    </row>
    <row r="138" spans="1:14">
      <c r="A138" s="495"/>
      <c r="B138" s="495"/>
      <c r="C138" s="495"/>
      <c r="D138" s="495"/>
      <c r="E138" s="495"/>
      <c r="F138" s="495"/>
      <c r="G138" s="495"/>
      <c r="H138" s="495"/>
      <c r="I138" s="495"/>
      <c r="J138" s="495"/>
      <c r="K138" s="495"/>
      <c r="L138" s="495"/>
      <c r="M138" s="495"/>
      <c r="N138" s="495"/>
    </row>
    <row r="139" spans="1:14">
      <c r="A139" s="495"/>
      <c r="B139" s="495"/>
      <c r="C139" s="495"/>
      <c r="D139" s="495"/>
      <c r="E139" s="495"/>
      <c r="F139" s="495"/>
      <c r="G139" s="495"/>
      <c r="H139" s="495"/>
      <c r="I139" s="495"/>
      <c r="J139" s="495"/>
      <c r="K139" s="495"/>
      <c r="L139" s="495"/>
      <c r="M139" s="495"/>
      <c r="N139" s="495"/>
    </row>
    <row r="140" spans="1:14">
      <c r="A140" s="495"/>
      <c r="B140" s="495"/>
      <c r="C140" s="495"/>
      <c r="D140" s="495"/>
      <c r="E140" s="495"/>
      <c r="F140" s="495"/>
      <c r="G140" s="495"/>
      <c r="H140" s="495"/>
      <c r="I140" s="495"/>
      <c r="J140" s="495"/>
      <c r="K140" s="495"/>
      <c r="L140" s="495"/>
      <c r="M140" s="495"/>
      <c r="N140" s="495"/>
    </row>
    <row r="141" spans="1:14">
      <c r="A141" s="495"/>
      <c r="B141" s="495"/>
      <c r="C141" s="495"/>
      <c r="D141" s="495"/>
      <c r="E141" s="495"/>
      <c r="F141" s="495"/>
      <c r="G141" s="495"/>
      <c r="H141" s="495"/>
      <c r="I141" s="495"/>
      <c r="J141" s="495"/>
      <c r="K141" s="495"/>
      <c r="L141" s="495"/>
      <c r="M141" s="495"/>
      <c r="N141" s="495"/>
    </row>
    <row r="142" spans="1:14">
      <c r="A142" s="495"/>
      <c r="B142" s="495"/>
      <c r="C142" s="495"/>
      <c r="D142" s="495"/>
      <c r="E142" s="495"/>
      <c r="F142" s="495"/>
      <c r="G142" s="495"/>
      <c r="H142" s="495"/>
      <c r="I142" s="495"/>
      <c r="J142" s="495"/>
      <c r="K142" s="495"/>
      <c r="L142" s="495"/>
      <c r="M142" s="495"/>
      <c r="N142" s="495"/>
    </row>
    <row r="143" spans="1:14">
      <c r="A143" s="495"/>
      <c r="B143" s="495"/>
      <c r="C143" s="495"/>
      <c r="D143" s="495"/>
      <c r="E143" s="495"/>
      <c r="F143" s="495"/>
      <c r="G143" s="495"/>
      <c r="H143" s="495"/>
      <c r="I143" s="495"/>
      <c r="J143" s="495"/>
      <c r="K143" s="495"/>
      <c r="L143" s="495"/>
      <c r="M143" s="495"/>
      <c r="N143" s="495"/>
    </row>
    <row r="144" spans="1:14">
      <c r="A144" s="495"/>
      <c r="B144" s="495"/>
      <c r="C144" s="495"/>
      <c r="D144" s="495"/>
      <c r="E144" s="495"/>
      <c r="F144" s="495"/>
      <c r="G144" s="495"/>
      <c r="H144" s="495"/>
      <c r="I144" s="495"/>
      <c r="J144" s="495"/>
      <c r="K144" s="495"/>
      <c r="L144" s="495"/>
      <c r="M144" s="495"/>
      <c r="N144" s="495"/>
    </row>
    <row r="145" spans="1:14">
      <c r="A145" s="495"/>
      <c r="B145" s="495"/>
      <c r="C145" s="495"/>
      <c r="D145" s="495"/>
      <c r="E145" s="495"/>
      <c r="F145" s="495"/>
      <c r="G145" s="495"/>
      <c r="H145" s="495"/>
      <c r="I145" s="495"/>
      <c r="J145" s="495"/>
      <c r="K145" s="495"/>
      <c r="L145" s="495"/>
      <c r="M145" s="495"/>
      <c r="N145" s="495"/>
    </row>
    <row r="146" spans="1:14">
      <c r="A146" s="495"/>
      <c r="B146" s="495"/>
      <c r="C146" s="495"/>
      <c r="D146" s="495"/>
      <c r="E146" s="495"/>
      <c r="F146" s="495"/>
      <c r="G146" s="495"/>
      <c r="H146" s="495"/>
      <c r="I146" s="495"/>
      <c r="J146" s="495"/>
      <c r="K146" s="495"/>
      <c r="L146" s="495"/>
      <c r="M146" s="495"/>
      <c r="N146" s="495"/>
    </row>
    <row r="147" spans="1:14">
      <c r="A147" s="495"/>
      <c r="B147" s="495"/>
      <c r="C147" s="495"/>
      <c r="D147" s="495"/>
      <c r="E147" s="495"/>
      <c r="F147" s="495"/>
      <c r="G147" s="495"/>
      <c r="H147" s="495"/>
      <c r="I147" s="495"/>
      <c r="J147" s="495"/>
      <c r="K147" s="495"/>
      <c r="L147" s="495"/>
      <c r="M147" s="495"/>
      <c r="N147" s="495"/>
    </row>
    <row r="148" spans="1:14">
      <c r="A148" s="495"/>
      <c r="B148" s="495"/>
      <c r="C148" s="495"/>
      <c r="D148" s="495"/>
      <c r="E148" s="495"/>
      <c r="F148" s="495"/>
      <c r="G148" s="495"/>
      <c r="H148" s="495"/>
      <c r="I148" s="495"/>
      <c r="J148" s="495"/>
      <c r="K148" s="495"/>
      <c r="L148" s="495"/>
      <c r="M148" s="495"/>
      <c r="N148" s="495"/>
    </row>
    <row r="149" spans="1:14">
      <c r="A149" s="495"/>
      <c r="B149" s="495"/>
      <c r="C149" s="495"/>
      <c r="D149" s="495"/>
      <c r="E149" s="495"/>
      <c r="F149" s="495"/>
      <c r="G149" s="495"/>
      <c r="H149" s="495"/>
      <c r="I149" s="495"/>
      <c r="J149" s="495"/>
      <c r="K149" s="495"/>
      <c r="L149" s="495"/>
      <c r="M149" s="495"/>
      <c r="N149" s="495"/>
    </row>
    <row r="150" spans="1:14">
      <c r="A150" s="495"/>
      <c r="B150" s="495"/>
      <c r="C150" s="495"/>
      <c r="D150" s="495"/>
      <c r="E150" s="495"/>
      <c r="F150" s="495"/>
      <c r="G150" s="495"/>
      <c r="H150" s="495"/>
      <c r="I150" s="495"/>
      <c r="J150" s="495"/>
      <c r="K150" s="495"/>
      <c r="L150" s="495"/>
      <c r="M150" s="495"/>
      <c r="N150" s="495"/>
    </row>
    <row r="151" spans="1:14">
      <c r="A151" s="495"/>
      <c r="B151" s="495"/>
      <c r="C151" s="495"/>
      <c r="D151" s="495"/>
      <c r="E151" s="495"/>
      <c r="F151" s="495"/>
      <c r="G151" s="495"/>
      <c r="H151" s="495"/>
      <c r="I151" s="495"/>
      <c r="J151" s="495"/>
      <c r="K151" s="495"/>
      <c r="L151" s="495"/>
      <c r="M151" s="495"/>
      <c r="N151" s="495"/>
    </row>
    <row r="152" spans="1:14">
      <c r="A152" s="495"/>
      <c r="B152" s="495"/>
      <c r="C152" s="495"/>
      <c r="D152" s="495"/>
      <c r="E152" s="495"/>
      <c r="F152" s="495"/>
      <c r="G152" s="495"/>
      <c r="H152" s="495"/>
      <c r="I152" s="495"/>
      <c r="J152" s="495"/>
      <c r="K152" s="495"/>
      <c r="L152" s="495"/>
      <c r="M152" s="495"/>
      <c r="N152" s="495"/>
    </row>
    <row r="153" spans="1:14">
      <c r="A153" s="495"/>
      <c r="B153" s="495"/>
      <c r="C153" s="495"/>
      <c r="D153" s="495"/>
      <c r="E153" s="495"/>
      <c r="F153" s="495"/>
      <c r="G153" s="495"/>
      <c r="H153" s="495"/>
      <c r="I153" s="495"/>
      <c r="J153" s="495"/>
      <c r="K153" s="495"/>
      <c r="L153" s="495"/>
      <c r="M153" s="495"/>
      <c r="N153" s="495"/>
    </row>
    <row r="154" spans="1:14">
      <c r="A154" s="495"/>
      <c r="B154" s="495"/>
      <c r="C154" s="495"/>
      <c r="D154" s="495"/>
      <c r="E154" s="495"/>
      <c r="F154" s="495"/>
      <c r="G154" s="495"/>
      <c r="H154" s="495"/>
      <c r="I154" s="495"/>
      <c r="J154" s="495"/>
      <c r="K154" s="495"/>
      <c r="L154" s="495"/>
      <c r="M154" s="495"/>
      <c r="N154" s="495"/>
    </row>
    <row r="155" spans="1:14">
      <c r="A155" s="495"/>
      <c r="B155" s="495"/>
      <c r="C155" s="495"/>
      <c r="D155" s="495"/>
      <c r="E155" s="495"/>
      <c r="F155" s="495"/>
      <c r="G155" s="495"/>
      <c r="H155" s="495"/>
      <c r="I155" s="495"/>
      <c r="J155" s="495"/>
      <c r="K155" s="495"/>
      <c r="L155" s="495"/>
      <c r="M155" s="495"/>
      <c r="N155" s="495"/>
    </row>
    <row r="156" spans="1:14">
      <c r="A156" s="495"/>
      <c r="B156" s="495"/>
      <c r="C156" s="495"/>
      <c r="D156" s="495"/>
      <c r="E156" s="495"/>
      <c r="F156" s="495"/>
      <c r="G156" s="495"/>
      <c r="H156" s="495"/>
      <c r="I156" s="495"/>
      <c r="J156" s="495"/>
      <c r="K156" s="495"/>
      <c r="L156" s="495"/>
      <c r="M156" s="495"/>
      <c r="N156" s="495"/>
    </row>
    <row r="157" spans="1:14">
      <c r="A157" s="495"/>
      <c r="B157" s="495"/>
      <c r="C157" s="495"/>
      <c r="D157" s="495"/>
      <c r="E157" s="495"/>
      <c r="F157" s="495"/>
      <c r="G157" s="495"/>
      <c r="H157" s="495"/>
      <c r="I157" s="495"/>
      <c r="J157" s="495"/>
      <c r="K157" s="495"/>
      <c r="L157" s="495"/>
      <c r="M157" s="495"/>
      <c r="N157" s="495"/>
    </row>
    <row r="158" spans="1:14">
      <c r="A158" s="495"/>
      <c r="B158" s="495"/>
      <c r="C158" s="495"/>
      <c r="D158" s="495"/>
      <c r="E158" s="495"/>
      <c r="F158" s="495"/>
      <c r="G158" s="495"/>
      <c r="H158" s="495"/>
      <c r="I158" s="495"/>
      <c r="J158" s="495"/>
      <c r="K158" s="495"/>
      <c r="L158" s="495"/>
      <c r="M158" s="495"/>
      <c r="N158" s="495"/>
    </row>
    <row r="159" spans="1:14">
      <c r="A159" s="495"/>
      <c r="B159" s="495"/>
      <c r="C159" s="495"/>
      <c r="D159" s="495"/>
      <c r="E159" s="495"/>
      <c r="F159" s="495"/>
      <c r="G159" s="495"/>
      <c r="H159" s="495"/>
      <c r="I159" s="495"/>
      <c r="J159" s="495"/>
      <c r="K159" s="495"/>
      <c r="L159" s="495"/>
      <c r="M159" s="495"/>
      <c r="N159" s="495"/>
    </row>
    <row r="160" spans="1:14">
      <c r="A160" s="495"/>
      <c r="B160" s="495"/>
      <c r="C160" s="495"/>
      <c r="D160" s="495"/>
      <c r="E160" s="495"/>
      <c r="F160" s="495"/>
      <c r="G160" s="495"/>
      <c r="H160" s="495"/>
      <c r="I160" s="495"/>
      <c r="J160" s="495"/>
      <c r="K160" s="495"/>
      <c r="L160" s="495"/>
      <c r="M160" s="495"/>
      <c r="N160" s="495"/>
    </row>
    <row r="161" spans="1:14">
      <c r="A161" s="495"/>
      <c r="B161" s="495"/>
      <c r="C161" s="495"/>
      <c r="D161" s="495"/>
      <c r="E161" s="495"/>
      <c r="F161" s="495"/>
      <c r="G161" s="495"/>
      <c r="H161" s="495"/>
      <c r="I161" s="495"/>
      <c r="J161" s="495"/>
      <c r="K161" s="495"/>
      <c r="L161" s="495"/>
      <c r="M161" s="495"/>
      <c r="N161" s="495"/>
    </row>
    <row r="162" spans="1:14">
      <c r="A162" s="495"/>
      <c r="B162" s="495"/>
      <c r="C162" s="495"/>
      <c r="D162" s="495"/>
      <c r="E162" s="495"/>
      <c r="F162" s="495"/>
      <c r="G162" s="495"/>
      <c r="H162" s="495"/>
      <c r="I162" s="495"/>
      <c r="J162" s="495"/>
      <c r="K162" s="495"/>
      <c r="L162" s="495"/>
      <c r="M162" s="495"/>
      <c r="N162" s="495"/>
    </row>
    <row r="163" spans="1:14">
      <c r="A163" s="495"/>
      <c r="B163" s="495"/>
      <c r="C163" s="495"/>
      <c r="D163" s="495"/>
      <c r="E163" s="495"/>
      <c r="F163" s="495"/>
      <c r="G163" s="495"/>
      <c r="H163" s="495"/>
      <c r="I163" s="495"/>
      <c r="J163" s="495"/>
      <c r="K163" s="495"/>
      <c r="L163" s="495"/>
      <c r="M163" s="495"/>
      <c r="N163" s="495"/>
    </row>
    <row r="164" spans="1:14">
      <c r="A164" s="495"/>
      <c r="B164" s="495"/>
      <c r="C164" s="495"/>
      <c r="D164" s="495"/>
      <c r="E164" s="495"/>
      <c r="F164" s="495"/>
      <c r="G164" s="495"/>
      <c r="H164" s="495"/>
      <c r="I164" s="495"/>
      <c r="J164" s="495"/>
      <c r="K164" s="495"/>
      <c r="L164" s="495"/>
      <c r="M164" s="495"/>
      <c r="N164" s="495"/>
    </row>
    <row r="165" spans="1:14">
      <c r="A165" s="495"/>
      <c r="B165" s="495"/>
      <c r="C165" s="495"/>
      <c r="D165" s="495"/>
      <c r="E165" s="495"/>
      <c r="F165" s="495"/>
      <c r="G165" s="495"/>
      <c r="H165" s="495"/>
      <c r="I165" s="495"/>
      <c r="J165" s="495"/>
      <c r="K165" s="495"/>
      <c r="L165" s="495"/>
      <c r="M165" s="495"/>
      <c r="N165" s="495"/>
    </row>
    <row r="166" spans="1:14">
      <c r="A166" s="495"/>
      <c r="B166" s="495"/>
      <c r="C166" s="495"/>
      <c r="D166" s="495"/>
      <c r="E166" s="495"/>
      <c r="F166" s="495"/>
      <c r="G166" s="495"/>
      <c r="H166" s="495"/>
      <c r="I166" s="495"/>
      <c r="J166" s="495"/>
      <c r="K166" s="495"/>
      <c r="L166" s="495"/>
      <c r="M166" s="495"/>
      <c r="N166" s="495"/>
    </row>
    <row r="167" spans="1:14">
      <c r="A167" s="495"/>
      <c r="B167" s="495"/>
      <c r="C167" s="495"/>
      <c r="D167" s="495"/>
      <c r="E167" s="495"/>
      <c r="F167" s="495"/>
      <c r="G167" s="495"/>
      <c r="H167" s="495"/>
      <c r="I167" s="495"/>
      <c r="J167" s="495"/>
      <c r="K167" s="495"/>
      <c r="L167" s="495"/>
      <c r="M167" s="495"/>
      <c r="N167" s="495"/>
    </row>
    <row r="168" spans="1:14">
      <c r="A168" s="495"/>
      <c r="B168" s="495"/>
      <c r="C168" s="495"/>
      <c r="D168" s="495"/>
      <c r="E168" s="495"/>
      <c r="F168" s="495"/>
      <c r="G168" s="495"/>
      <c r="H168" s="495"/>
      <c r="I168" s="495"/>
      <c r="J168" s="495"/>
      <c r="K168" s="495"/>
      <c r="L168" s="495"/>
      <c r="M168" s="495"/>
      <c r="N168" s="495"/>
    </row>
    <row r="169" spans="1:14">
      <c r="A169" s="495"/>
      <c r="B169" s="495"/>
      <c r="C169" s="495"/>
      <c r="D169" s="495"/>
      <c r="E169" s="495"/>
      <c r="F169" s="495"/>
      <c r="G169" s="495"/>
      <c r="H169" s="495"/>
      <c r="I169" s="495"/>
      <c r="J169" s="495"/>
      <c r="K169" s="495"/>
      <c r="L169" s="495"/>
      <c r="M169" s="495"/>
      <c r="N169" s="495"/>
    </row>
    <row r="170" spans="1:14">
      <c r="A170" s="495"/>
      <c r="B170" s="495"/>
      <c r="C170" s="495"/>
      <c r="D170" s="495"/>
      <c r="E170" s="495"/>
      <c r="F170" s="495"/>
      <c r="G170" s="495"/>
      <c r="H170" s="495"/>
      <c r="I170" s="495"/>
      <c r="J170" s="495"/>
      <c r="K170" s="495"/>
      <c r="L170" s="495"/>
      <c r="M170" s="495"/>
      <c r="N170" s="495"/>
    </row>
    <row r="171" spans="1:14">
      <c r="A171" s="495"/>
      <c r="B171" s="495"/>
      <c r="C171" s="495"/>
      <c r="D171" s="495"/>
      <c r="E171" s="495"/>
      <c r="F171" s="495"/>
      <c r="G171" s="495"/>
      <c r="H171" s="495"/>
      <c r="I171" s="495"/>
      <c r="J171" s="495"/>
      <c r="K171" s="495"/>
      <c r="L171" s="495"/>
      <c r="M171" s="495"/>
      <c r="N171" s="495"/>
    </row>
    <row r="172" spans="1:14">
      <c r="A172" s="495"/>
      <c r="B172" s="495"/>
      <c r="C172" s="495"/>
      <c r="D172" s="495"/>
      <c r="E172" s="495"/>
      <c r="F172" s="495"/>
      <c r="G172" s="495"/>
      <c r="H172" s="495"/>
      <c r="I172" s="495"/>
      <c r="J172" s="495"/>
      <c r="K172" s="495"/>
      <c r="L172" s="495"/>
      <c r="M172" s="495"/>
      <c r="N172" s="495"/>
    </row>
    <row r="173" spans="1:14">
      <c r="A173" s="495"/>
      <c r="B173" s="495"/>
      <c r="C173" s="495"/>
      <c r="D173" s="495"/>
      <c r="E173" s="495"/>
      <c r="F173" s="495"/>
      <c r="G173" s="495"/>
      <c r="H173" s="495"/>
      <c r="I173" s="495"/>
      <c r="J173" s="495"/>
      <c r="K173" s="495"/>
      <c r="L173" s="495"/>
      <c r="M173" s="495"/>
      <c r="N173" s="495"/>
    </row>
    <row r="174" spans="1:14">
      <c r="A174" s="495"/>
      <c r="B174" s="495"/>
      <c r="C174" s="495"/>
      <c r="D174" s="495"/>
      <c r="E174" s="495"/>
      <c r="F174" s="495"/>
      <c r="G174" s="495"/>
      <c r="H174" s="495"/>
      <c r="I174" s="495"/>
      <c r="J174" s="495"/>
      <c r="K174" s="495"/>
      <c r="L174" s="495"/>
      <c r="M174" s="495"/>
      <c r="N174" s="495"/>
    </row>
    <row r="175" spans="1:14">
      <c r="A175" s="495"/>
      <c r="B175" s="495"/>
      <c r="C175" s="495"/>
      <c r="D175" s="495"/>
      <c r="E175" s="495"/>
      <c r="F175" s="495"/>
      <c r="G175" s="495"/>
      <c r="H175" s="495"/>
      <c r="I175" s="495"/>
      <c r="J175" s="495"/>
      <c r="K175" s="495"/>
      <c r="L175" s="495"/>
      <c r="M175" s="495"/>
      <c r="N175" s="495"/>
    </row>
    <row r="176" spans="1:14">
      <c r="A176" s="495"/>
      <c r="B176" s="495"/>
      <c r="C176" s="495"/>
      <c r="D176" s="495"/>
      <c r="E176" s="495"/>
      <c r="F176" s="495"/>
      <c r="G176" s="495"/>
      <c r="H176" s="495"/>
      <c r="I176" s="495"/>
      <c r="J176" s="495"/>
      <c r="K176" s="495"/>
      <c r="L176" s="495"/>
      <c r="M176" s="495"/>
      <c r="N176" s="495"/>
    </row>
    <row r="177" spans="1:14">
      <c r="A177" s="495"/>
      <c r="B177" s="495"/>
      <c r="C177" s="495"/>
      <c r="D177" s="495"/>
      <c r="E177" s="495"/>
      <c r="F177" s="495"/>
      <c r="G177" s="495"/>
      <c r="H177" s="495"/>
      <c r="I177" s="495"/>
      <c r="J177" s="495"/>
      <c r="K177" s="495"/>
      <c r="L177" s="495"/>
      <c r="M177" s="495"/>
      <c r="N177" s="495"/>
    </row>
    <row r="178" spans="1:14">
      <c r="A178" s="495"/>
      <c r="B178" s="495"/>
      <c r="C178" s="495"/>
      <c r="D178" s="495"/>
      <c r="E178" s="495"/>
      <c r="F178" s="495"/>
      <c r="G178" s="495"/>
      <c r="H178" s="495"/>
      <c r="I178" s="495"/>
      <c r="J178" s="495"/>
      <c r="K178" s="495"/>
      <c r="L178" s="495"/>
      <c r="M178" s="495"/>
      <c r="N178" s="495"/>
    </row>
    <row r="179" spans="1:14">
      <c r="A179" s="495"/>
      <c r="B179" s="495"/>
      <c r="C179" s="495"/>
      <c r="D179" s="495"/>
      <c r="E179" s="495"/>
      <c r="F179" s="495"/>
      <c r="G179" s="495"/>
      <c r="H179" s="495"/>
      <c r="I179" s="495"/>
      <c r="J179" s="495"/>
      <c r="K179" s="495"/>
      <c r="L179" s="495"/>
      <c r="M179" s="495"/>
      <c r="N179" s="495"/>
    </row>
    <row r="180" spans="1:14">
      <c r="A180" s="495"/>
      <c r="B180" s="495"/>
      <c r="C180" s="495"/>
      <c r="D180" s="495"/>
      <c r="E180" s="495"/>
      <c r="F180" s="495"/>
      <c r="G180" s="495"/>
      <c r="H180" s="495"/>
      <c r="I180" s="495"/>
      <c r="J180" s="495"/>
      <c r="K180" s="495"/>
      <c r="L180" s="495"/>
      <c r="M180" s="495"/>
      <c r="N180" s="495"/>
    </row>
    <row r="181" spans="1:14">
      <c r="A181" s="495"/>
      <c r="B181" s="495"/>
      <c r="C181" s="495"/>
      <c r="D181" s="495"/>
      <c r="E181" s="495"/>
      <c r="F181" s="495"/>
      <c r="G181" s="495"/>
      <c r="H181" s="495"/>
      <c r="I181" s="495"/>
      <c r="J181" s="495"/>
      <c r="K181" s="495"/>
      <c r="L181" s="495"/>
      <c r="M181" s="495"/>
      <c r="N181" s="495"/>
    </row>
    <row r="182" spans="1:14">
      <c r="A182" s="495"/>
      <c r="B182" s="495"/>
      <c r="C182" s="495"/>
      <c r="D182" s="495"/>
      <c r="E182" s="495"/>
      <c r="F182" s="495"/>
      <c r="G182" s="495"/>
      <c r="H182" s="495"/>
      <c r="I182" s="495"/>
      <c r="J182" s="495"/>
      <c r="K182" s="495"/>
      <c r="L182" s="495"/>
      <c r="M182" s="495"/>
      <c r="N182" s="495"/>
    </row>
    <row r="183" spans="1:14">
      <c r="A183" s="495"/>
      <c r="B183" s="495"/>
      <c r="C183" s="495"/>
      <c r="D183" s="495"/>
      <c r="E183" s="495"/>
      <c r="F183" s="495"/>
      <c r="G183" s="495"/>
      <c r="H183" s="495"/>
      <c r="I183" s="495"/>
      <c r="J183" s="495"/>
      <c r="K183" s="495"/>
      <c r="L183" s="495"/>
      <c r="M183" s="495"/>
      <c r="N183" s="495"/>
    </row>
    <row r="184" spans="1:14">
      <c r="A184" s="495"/>
      <c r="B184" s="495"/>
      <c r="C184" s="495"/>
      <c r="D184" s="495"/>
      <c r="E184" s="495"/>
      <c r="F184" s="495"/>
      <c r="G184" s="495"/>
      <c r="H184" s="495"/>
      <c r="I184" s="495"/>
      <c r="J184" s="495"/>
      <c r="K184" s="495"/>
      <c r="L184" s="495"/>
      <c r="M184" s="495"/>
      <c r="N184" s="495"/>
    </row>
    <row r="185" spans="1:14">
      <c r="A185" s="495"/>
      <c r="B185" s="495"/>
      <c r="C185" s="495"/>
      <c r="D185" s="495"/>
      <c r="E185" s="495"/>
      <c r="F185" s="495"/>
      <c r="G185" s="495"/>
      <c r="H185" s="495"/>
      <c r="I185" s="495"/>
      <c r="J185" s="495"/>
      <c r="K185" s="495"/>
      <c r="L185" s="495"/>
      <c r="M185" s="495"/>
      <c r="N185" s="495"/>
    </row>
    <row r="186" spans="1:14">
      <c r="A186" s="495"/>
      <c r="B186" s="495"/>
      <c r="C186" s="495"/>
      <c r="D186" s="495"/>
      <c r="E186" s="495"/>
      <c r="F186" s="495"/>
      <c r="G186" s="495"/>
      <c r="H186" s="495"/>
      <c r="I186" s="495"/>
      <c r="J186" s="495"/>
      <c r="K186" s="495"/>
      <c r="L186" s="495"/>
      <c r="M186" s="495"/>
      <c r="N186" s="495"/>
    </row>
    <row r="187" spans="1:14">
      <c r="A187" s="495"/>
      <c r="B187" s="495"/>
      <c r="C187" s="495"/>
      <c r="D187" s="495"/>
      <c r="E187" s="495"/>
      <c r="F187" s="495"/>
      <c r="G187" s="495"/>
      <c r="H187" s="495"/>
      <c r="I187" s="495"/>
      <c r="J187" s="495"/>
      <c r="K187" s="495"/>
      <c r="L187" s="495"/>
      <c r="M187" s="495"/>
      <c r="N187" s="495"/>
    </row>
    <row r="188" spans="1:14">
      <c r="A188" s="495"/>
      <c r="B188" s="495"/>
      <c r="C188" s="495"/>
      <c r="D188" s="495"/>
      <c r="E188" s="495"/>
      <c r="F188" s="495"/>
      <c r="G188" s="495"/>
      <c r="H188" s="495"/>
      <c r="I188" s="495"/>
      <c r="J188" s="495"/>
      <c r="K188" s="495"/>
      <c r="L188" s="495"/>
      <c r="M188" s="495"/>
      <c r="N188" s="495"/>
    </row>
    <row r="189" spans="1:14">
      <c r="A189" s="495"/>
      <c r="B189" s="495"/>
      <c r="C189" s="495"/>
      <c r="D189" s="495"/>
      <c r="E189" s="495"/>
      <c r="F189" s="495"/>
      <c r="G189" s="495"/>
      <c r="H189" s="495"/>
      <c r="I189" s="495"/>
      <c r="J189" s="495"/>
      <c r="K189" s="495"/>
      <c r="L189" s="495"/>
      <c r="M189" s="495"/>
      <c r="N189" s="495"/>
    </row>
    <row r="190" spans="1:14">
      <c r="A190" s="495"/>
      <c r="B190" s="495"/>
      <c r="C190" s="495"/>
      <c r="D190" s="495"/>
      <c r="E190" s="495"/>
      <c r="F190" s="495"/>
      <c r="G190" s="495"/>
      <c r="H190" s="495"/>
      <c r="I190" s="495"/>
      <c r="J190" s="495"/>
      <c r="K190" s="495"/>
      <c r="L190" s="495"/>
      <c r="M190" s="495"/>
      <c r="N190" s="495"/>
    </row>
    <row r="191" spans="1:14">
      <c r="A191" s="495"/>
      <c r="B191" s="495"/>
      <c r="C191" s="495"/>
      <c r="D191" s="495"/>
      <c r="E191" s="495"/>
      <c r="F191" s="495"/>
      <c r="G191" s="495"/>
      <c r="H191" s="495"/>
      <c r="I191" s="495"/>
      <c r="J191" s="495"/>
      <c r="K191" s="495"/>
      <c r="L191" s="495"/>
      <c r="M191" s="495"/>
      <c r="N191" s="495"/>
    </row>
    <row r="192" spans="1:14">
      <c r="A192" s="495"/>
      <c r="B192" s="495"/>
      <c r="C192" s="495"/>
      <c r="D192" s="495"/>
      <c r="E192" s="495"/>
      <c r="F192" s="495"/>
      <c r="G192" s="495"/>
      <c r="H192" s="495"/>
      <c r="I192" s="495"/>
      <c r="J192" s="495"/>
      <c r="K192" s="495"/>
      <c r="L192" s="495"/>
      <c r="M192" s="495"/>
      <c r="N192" s="495"/>
    </row>
    <row r="193" spans="1:14">
      <c r="A193" s="495"/>
      <c r="B193" s="495"/>
      <c r="C193" s="495"/>
      <c r="D193" s="495"/>
      <c r="E193" s="495"/>
      <c r="F193" s="495"/>
      <c r="G193" s="495"/>
      <c r="H193" s="495"/>
      <c r="I193" s="495"/>
      <c r="J193" s="495"/>
      <c r="K193" s="495"/>
      <c r="L193" s="495"/>
      <c r="M193" s="495"/>
      <c r="N193" s="495"/>
    </row>
    <row r="194" spans="1:14">
      <c r="A194" s="495"/>
      <c r="B194" s="495"/>
      <c r="C194" s="495"/>
      <c r="D194" s="495"/>
      <c r="E194" s="495"/>
      <c r="F194" s="495"/>
      <c r="G194" s="495"/>
      <c r="H194" s="495"/>
      <c r="I194" s="495"/>
      <c r="J194" s="495"/>
      <c r="K194" s="495"/>
      <c r="L194" s="495"/>
      <c r="M194" s="495"/>
      <c r="N194" s="495"/>
    </row>
    <row r="195" spans="1:14">
      <c r="A195" s="495"/>
      <c r="B195" s="495"/>
      <c r="C195" s="495"/>
      <c r="D195" s="495"/>
      <c r="E195" s="495"/>
      <c r="F195" s="495"/>
      <c r="G195" s="495"/>
      <c r="H195" s="495"/>
      <c r="I195" s="495"/>
      <c r="J195" s="495"/>
      <c r="K195" s="495"/>
      <c r="L195" s="495"/>
      <c r="M195" s="495"/>
      <c r="N195" s="495"/>
    </row>
    <row r="196" spans="1:14">
      <c r="A196" s="495"/>
      <c r="B196" s="495"/>
      <c r="C196" s="495"/>
      <c r="D196" s="495"/>
      <c r="E196" s="495"/>
      <c r="F196" s="495"/>
      <c r="G196" s="495"/>
      <c r="H196" s="495"/>
      <c r="I196" s="495"/>
      <c r="J196" s="495"/>
      <c r="K196" s="495"/>
      <c r="L196" s="495"/>
      <c r="M196" s="495"/>
      <c r="N196" s="495"/>
    </row>
    <row r="197" spans="1:14">
      <c r="A197" s="495"/>
      <c r="B197" s="495"/>
      <c r="C197" s="495"/>
      <c r="D197" s="495"/>
      <c r="E197" s="495"/>
      <c r="F197" s="495"/>
      <c r="G197" s="495"/>
      <c r="H197" s="495"/>
      <c r="I197" s="495"/>
      <c r="J197" s="495"/>
      <c r="K197" s="495"/>
      <c r="L197" s="495"/>
      <c r="M197" s="495"/>
      <c r="N197" s="495"/>
    </row>
    <row r="198" spans="1:14">
      <c r="A198" s="495"/>
      <c r="B198" s="495"/>
      <c r="C198" s="495"/>
      <c r="D198" s="495"/>
      <c r="E198" s="495"/>
      <c r="F198" s="495"/>
      <c r="G198" s="495"/>
      <c r="H198" s="495"/>
      <c r="I198" s="495"/>
      <c r="J198" s="495"/>
      <c r="K198" s="495"/>
      <c r="L198" s="495"/>
      <c r="M198" s="495"/>
      <c r="N198" s="495"/>
    </row>
    <row r="199" spans="1:14">
      <c r="A199" s="495"/>
      <c r="B199" s="495"/>
      <c r="C199" s="495"/>
      <c r="D199" s="495"/>
      <c r="E199" s="495"/>
      <c r="F199" s="495"/>
      <c r="G199" s="495"/>
      <c r="H199" s="495"/>
      <c r="I199" s="495"/>
      <c r="J199" s="495"/>
      <c r="K199" s="495"/>
      <c r="L199" s="495"/>
      <c r="M199" s="495"/>
      <c r="N199" s="495"/>
    </row>
    <row r="200" spans="1:14">
      <c r="A200" s="495"/>
      <c r="B200" s="495"/>
      <c r="C200" s="495"/>
      <c r="D200" s="495"/>
      <c r="E200" s="495"/>
      <c r="F200" s="495"/>
      <c r="G200" s="495"/>
      <c r="H200" s="495"/>
      <c r="I200" s="495"/>
      <c r="J200" s="495"/>
      <c r="K200" s="495"/>
      <c r="L200" s="495"/>
      <c r="M200" s="495"/>
      <c r="N200" s="495"/>
    </row>
    <row r="201" spans="1:14">
      <c r="A201" s="495"/>
      <c r="B201" s="495"/>
      <c r="C201" s="495"/>
      <c r="D201" s="495"/>
      <c r="E201" s="495"/>
      <c r="F201" s="495"/>
      <c r="G201" s="495"/>
      <c r="H201" s="495"/>
      <c r="I201" s="495"/>
      <c r="J201" s="495"/>
      <c r="K201" s="495"/>
      <c r="L201" s="495"/>
      <c r="M201" s="495"/>
      <c r="N201" s="495"/>
    </row>
    <row r="202" spans="1:14">
      <c r="A202" s="495"/>
      <c r="B202" s="495"/>
      <c r="C202" s="495"/>
      <c r="D202" s="495"/>
      <c r="E202" s="495"/>
      <c r="F202" s="495"/>
      <c r="G202" s="495"/>
      <c r="H202" s="495"/>
      <c r="I202" s="495"/>
      <c r="J202" s="495"/>
      <c r="K202" s="495"/>
      <c r="L202" s="495"/>
      <c r="M202" s="495"/>
      <c r="N202" s="495"/>
    </row>
    <row r="203" spans="1:14">
      <c r="A203" s="495"/>
      <c r="B203" s="495"/>
      <c r="C203" s="495"/>
      <c r="D203" s="495"/>
      <c r="E203" s="495"/>
      <c r="F203" s="495"/>
      <c r="G203" s="495"/>
      <c r="H203" s="495"/>
      <c r="I203" s="495"/>
      <c r="J203" s="495"/>
      <c r="K203" s="495"/>
      <c r="L203" s="495"/>
      <c r="M203" s="495"/>
      <c r="N203" s="495"/>
    </row>
    <row r="204" spans="1:14">
      <c r="A204" s="495"/>
      <c r="B204" s="495"/>
      <c r="C204" s="495"/>
      <c r="D204" s="495"/>
      <c r="E204" s="495"/>
      <c r="F204" s="495"/>
      <c r="G204" s="495"/>
      <c r="H204" s="495"/>
      <c r="I204" s="495"/>
      <c r="J204" s="495"/>
      <c r="K204" s="495"/>
      <c r="L204" s="495"/>
      <c r="M204" s="495"/>
      <c r="N204" s="495"/>
    </row>
    <row r="205" spans="1:14">
      <c r="A205" s="495"/>
      <c r="B205" s="495"/>
      <c r="C205" s="495"/>
      <c r="D205" s="495"/>
      <c r="E205" s="495"/>
      <c r="F205" s="495"/>
      <c r="G205" s="495"/>
      <c r="H205" s="495"/>
      <c r="I205" s="495"/>
      <c r="J205" s="495"/>
      <c r="K205" s="495"/>
      <c r="L205" s="495"/>
      <c r="M205" s="495"/>
      <c r="N205" s="495"/>
    </row>
    <row r="206" spans="1:14">
      <c r="A206" s="495"/>
      <c r="B206" s="495"/>
      <c r="C206" s="495"/>
      <c r="D206" s="495"/>
      <c r="E206" s="495"/>
      <c r="F206" s="495"/>
      <c r="G206" s="495"/>
      <c r="H206" s="495"/>
      <c r="I206" s="495"/>
      <c r="J206" s="495"/>
      <c r="K206" s="495"/>
      <c r="L206" s="495"/>
      <c r="M206" s="495"/>
      <c r="N206" s="495"/>
    </row>
    <row r="207" spans="1:14">
      <c r="A207" s="495"/>
      <c r="B207" s="495"/>
      <c r="C207" s="495"/>
      <c r="D207" s="495"/>
      <c r="E207" s="495"/>
      <c r="F207" s="495"/>
      <c r="G207" s="495"/>
      <c r="H207" s="495"/>
      <c r="I207" s="495"/>
      <c r="J207" s="495"/>
      <c r="K207" s="495"/>
      <c r="L207" s="495"/>
      <c r="M207" s="495"/>
      <c r="N207" s="495"/>
    </row>
    <row r="208" spans="1:14">
      <c r="A208" s="495"/>
      <c r="B208" s="495"/>
      <c r="C208" s="495"/>
      <c r="D208" s="495"/>
      <c r="E208" s="495"/>
      <c r="F208" s="495"/>
      <c r="G208" s="495"/>
      <c r="H208" s="495"/>
      <c r="I208" s="495"/>
      <c r="J208" s="495"/>
      <c r="K208" s="495"/>
      <c r="L208" s="495"/>
      <c r="M208" s="495"/>
      <c r="N208" s="495"/>
    </row>
    <row r="209" spans="1:14">
      <c r="A209" s="495"/>
      <c r="B209" s="495"/>
      <c r="C209" s="495"/>
      <c r="D209" s="495"/>
      <c r="E209" s="495"/>
      <c r="F209" s="495"/>
      <c r="G209" s="495"/>
      <c r="H209" s="495"/>
      <c r="I209" s="495"/>
      <c r="J209" s="495"/>
      <c r="K209" s="495"/>
      <c r="L209" s="495"/>
      <c r="M209" s="495"/>
      <c r="N209" s="495"/>
    </row>
    <row r="210" spans="1:14">
      <c r="A210" s="495"/>
      <c r="B210" s="495"/>
      <c r="C210" s="495"/>
      <c r="D210" s="495"/>
      <c r="E210" s="495"/>
      <c r="F210" s="495"/>
      <c r="G210" s="495"/>
      <c r="H210" s="495"/>
      <c r="I210" s="495"/>
      <c r="J210" s="495"/>
      <c r="K210" s="495"/>
      <c r="L210" s="495"/>
      <c r="M210" s="495"/>
      <c r="N210" s="495"/>
    </row>
    <row r="211" spans="1:14">
      <c r="A211" s="495"/>
      <c r="B211" s="495"/>
      <c r="C211" s="495"/>
      <c r="D211" s="495"/>
      <c r="E211" s="495"/>
      <c r="F211" s="495"/>
      <c r="G211" s="495"/>
      <c r="H211" s="495"/>
      <c r="I211" s="495"/>
      <c r="J211" s="495"/>
      <c r="K211" s="495"/>
      <c r="L211" s="495"/>
      <c r="M211" s="495"/>
      <c r="N211" s="495"/>
    </row>
    <row r="212" spans="1:14">
      <c r="A212" s="495"/>
      <c r="B212" s="495"/>
      <c r="C212" s="495"/>
      <c r="D212" s="495"/>
      <c r="E212" s="495"/>
      <c r="F212" s="495"/>
      <c r="G212" s="495"/>
      <c r="H212" s="495"/>
      <c r="I212" s="495"/>
      <c r="J212" s="495"/>
      <c r="K212" s="495"/>
      <c r="L212" s="495"/>
      <c r="M212" s="495"/>
      <c r="N212" s="495"/>
    </row>
    <row r="213" spans="1:14">
      <c r="A213" s="495"/>
      <c r="B213" s="495"/>
      <c r="C213" s="495"/>
      <c r="D213" s="495"/>
      <c r="E213" s="495"/>
      <c r="F213" s="495"/>
      <c r="G213" s="495"/>
      <c r="H213" s="495"/>
      <c r="I213" s="495"/>
      <c r="J213" s="495"/>
      <c r="K213" s="495"/>
      <c r="L213" s="495"/>
      <c r="M213" s="495"/>
      <c r="N213" s="495"/>
    </row>
    <row r="214" spans="1:14">
      <c r="A214" s="495"/>
      <c r="B214" s="495"/>
      <c r="C214" s="495"/>
      <c r="D214" s="495"/>
      <c r="E214" s="495"/>
      <c r="F214" s="495"/>
      <c r="G214" s="495"/>
      <c r="H214" s="495"/>
      <c r="I214" s="495"/>
      <c r="J214" s="495"/>
      <c r="K214" s="495"/>
      <c r="L214" s="495"/>
      <c r="M214" s="495"/>
      <c r="N214" s="495"/>
    </row>
    <row r="215" spans="1:14">
      <c r="A215" s="495"/>
      <c r="B215" s="495"/>
      <c r="C215" s="495"/>
      <c r="D215" s="495"/>
      <c r="E215" s="495"/>
      <c r="F215" s="495"/>
      <c r="G215" s="495"/>
      <c r="H215" s="495"/>
      <c r="I215" s="495"/>
      <c r="J215" s="495"/>
      <c r="K215" s="495"/>
      <c r="L215" s="495"/>
      <c r="M215" s="495"/>
      <c r="N215" s="495"/>
    </row>
    <row r="216" spans="1:14">
      <c r="A216" s="495"/>
      <c r="B216" s="495"/>
      <c r="C216" s="495"/>
      <c r="D216" s="495"/>
      <c r="E216" s="495"/>
      <c r="F216" s="495"/>
      <c r="G216" s="495"/>
      <c r="H216" s="495"/>
      <c r="I216" s="495"/>
      <c r="J216" s="495"/>
      <c r="K216" s="495"/>
      <c r="L216" s="495"/>
      <c r="M216" s="495"/>
      <c r="N216" s="495"/>
    </row>
    <row r="217" spans="1:14">
      <c r="A217" s="495"/>
      <c r="B217" s="495"/>
      <c r="C217" s="495"/>
      <c r="D217" s="495"/>
      <c r="E217" s="495"/>
      <c r="F217" s="495"/>
      <c r="G217" s="495"/>
      <c r="H217" s="495"/>
      <c r="I217" s="495"/>
      <c r="J217" s="495"/>
      <c r="K217" s="495"/>
      <c r="L217" s="495"/>
      <c r="M217" s="495"/>
      <c r="N217" s="495"/>
    </row>
    <row r="218" spans="1:14">
      <c r="A218" s="495"/>
      <c r="B218" s="495"/>
      <c r="C218" s="495"/>
      <c r="D218" s="495"/>
      <c r="E218" s="495"/>
      <c r="F218" s="495"/>
      <c r="G218" s="495"/>
      <c r="H218" s="495"/>
      <c r="I218" s="495"/>
      <c r="J218" s="495"/>
      <c r="K218" s="495"/>
      <c r="L218" s="495"/>
      <c r="M218" s="495"/>
      <c r="N218" s="495"/>
    </row>
    <row r="219" spans="1:14">
      <c r="A219" s="495"/>
      <c r="B219" s="495"/>
      <c r="C219" s="495"/>
      <c r="D219" s="495"/>
      <c r="E219" s="495"/>
      <c r="F219" s="495"/>
      <c r="G219" s="495"/>
      <c r="H219" s="495"/>
      <c r="I219" s="495"/>
      <c r="J219" s="495"/>
      <c r="K219" s="495"/>
      <c r="L219" s="495"/>
      <c r="M219" s="495"/>
      <c r="N219" s="495"/>
    </row>
    <row r="220" spans="1:14">
      <c r="A220" s="495"/>
    </row>
    <row r="221" spans="1:14">
      <c r="A221" s="495"/>
    </row>
  </sheetData>
  <sheetProtection password="D974" sheet="1" formatCells="0" formatColumns="0" formatRows="0" insertRows="0"/>
  <protectedRanges>
    <protectedRange password="DDF4" sqref="A2 A25:D27 I25:J27 A32:D34 I32:J34" name="Range1"/>
    <protectedRange password="DDF4" sqref="M8:N20" name="Range1_1"/>
  </protectedRanges>
  <mergeCells count="16">
    <mergeCell ref="K24:K31"/>
    <mergeCell ref="L24:L31"/>
    <mergeCell ref="A1:J1"/>
    <mergeCell ref="A2:J2"/>
    <mergeCell ref="A3:J3"/>
    <mergeCell ref="K21:K23"/>
    <mergeCell ref="L21:L23"/>
    <mergeCell ref="A52:M52"/>
    <mergeCell ref="A41:D41"/>
    <mergeCell ref="A40:D40"/>
    <mergeCell ref="A38:E38"/>
    <mergeCell ref="F43:I43"/>
    <mergeCell ref="A44:C44"/>
    <mergeCell ref="L44:L45"/>
    <mergeCell ref="B50:C50"/>
    <mergeCell ref="B51:C51"/>
  </mergeCells>
  <dataValidations count="2">
    <dataValidation type="list" showInputMessage="1" showErrorMessage="1" sqref="A8:A20" xr:uid="{00000000-0002-0000-0B00-000000000000}">
      <formula1>"20,30,35,40,45,50,55,60,65,70,75,80,100,120,150"</formula1>
    </dataValidation>
    <dataValidation type="list" allowBlank="1" showInputMessage="1" showErrorMessage="1" sqref="C8:C20" xr:uid="{00000000-0002-0000-0B00-000001000000}">
      <formula1>"0,1,2,3,4"</formula1>
    </dataValidation>
  </dataValidations>
  <pageMargins left="0.25" right="0.25" top="0.75" bottom="0.75" header="0.3" footer="0.3"/>
  <pageSetup scale="82" fitToHeight="0" orientation="landscape" horizontalDpi="1200" verticalDpi="1200"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218"/>
  <sheetViews>
    <sheetView zoomScaleNormal="100" workbookViewId="0">
      <selection activeCell="A11" sqref="A11"/>
    </sheetView>
  </sheetViews>
  <sheetFormatPr defaultColWidth="9.1796875" defaultRowHeight="12.5"/>
  <cols>
    <col min="1" max="1" width="22.81640625" style="442" customWidth="1"/>
    <col min="2" max="5" width="9.1796875" style="442"/>
    <col min="6" max="6" width="11.26953125" style="442" customWidth="1"/>
    <col min="7" max="7" width="10.7265625" style="442" customWidth="1"/>
    <col min="8" max="8" width="9.1796875" style="442"/>
    <col min="9" max="9" width="9.7265625" style="442" customWidth="1"/>
    <col min="10" max="10" width="10" style="442" customWidth="1"/>
    <col min="11" max="11" width="11.453125" style="442" customWidth="1"/>
    <col min="12" max="12" width="11.54296875" style="442" customWidth="1"/>
    <col min="13" max="13" width="11" style="442" customWidth="1"/>
    <col min="14" max="16384" width="9.1796875" style="442"/>
  </cols>
  <sheetData>
    <row r="1" spans="1:15" ht="14">
      <c r="A1" s="1113" t="s">
        <v>626</v>
      </c>
      <c r="B1" s="1113"/>
      <c r="C1" s="1113"/>
      <c r="D1" s="1113"/>
      <c r="E1" s="1113"/>
      <c r="F1" s="1113"/>
      <c r="G1" s="1113"/>
      <c r="H1" s="1113"/>
      <c r="I1" s="1113"/>
      <c r="J1" s="1113"/>
      <c r="K1" s="11"/>
      <c r="L1" s="11"/>
      <c r="M1" s="11"/>
    </row>
    <row r="2" spans="1:15" ht="14">
      <c r="A2" s="1122" t="s">
        <v>467</v>
      </c>
      <c r="B2" s="1122"/>
      <c r="C2" s="1122"/>
      <c r="D2" s="1122"/>
      <c r="E2" s="1122"/>
      <c r="F2" s="1122"/>
      <c r="G2" s="1122"/>
      <c r="H2" s="1122"/>
      <c r="I2" s="1122"/>
      <c r="J2" s="1122"/>
      <c r="K2" s="11"/>
      <c r="L2" s="11"/>
      <c r="M2" s="11"/>
    </row>
    <row r="3" spans="1:15" ht="14">
      <c r="A3" s="1115" t="s">
        <v>468</v>
      </c>
      <c r="B3" s="1115"/>
      <c r="C3" s="1115"/>
      <c r="D3" s="1115"/>
      <c r="E3" s="1115"/>
      <c r="F3" s="1115"/>
      <c r="G3" s="1115"/>
      <c r="H3" s="1115"/>
      <c r="I3" s="1115"/>
      <c r="J3" s="1115"/>
      <c r="K3" s="32"/>
      <c r="L3" s="32"/>
      <c r="M3" s="32"/>
    </row>
    <row r="4" spans="1:15" ht="15.5">
      <c r="A4" s="33" t="s">
        <v>69</v>
      </c>
      <c r="B4" s="34"/>
      <c r="C4" s="35"/>
      <c r="D4" s="35"/>
      <c r="E4" s="35"/>
      <c r="F4" s="35"/>
      <c r="G4" s="35"/>
      <c r="H4" s="35"/>
      <c r="I4" s="35"/>
      <c r="J4" s="35"/>
      <c r="K4" s="32"/>
      <c r="L4" s="32"/>
      <c r="M4" s="32"/>
    </row>
    <row r="5" spans="1:15" ht="15.5">
      <c r="A5" s="33"/>
      <c r="B5" s="34"/>
      <c r="C5" s="35"/>
      <c r="D5" s="35"/>
      <c r="E5" s="35"/>
      <c r="F5" s="35"/>
      <c r="G5" s="35"/>
      <c r="H5" s="35"/>
      <c r="I5" s="35"/>
      <c r="J5" s="35"/>
      <c r="K5" s="32"/>
      <c r="L5" s="32"/>
      <c r="M5" s="32"/>
    </row>
    <row r="6" spans="1:15" ht="14.5" thickBot="1">
      <c r="A6" s="536" t="s">
        <v>163</v>
      </c>
      <c r="B6" s="11"/>
      <c r="C6" s="11"/>
      <c r="D6" s="11"/>
      <c r="E6" s="11"/>
      <c r="F6" s="11"/>
      <c r="G6" s="11"/>
      <c r="H6" s="11"/>
      <c r="I6" s="11"/>
      <c r="J6" s="11"/>
      <c r="K6" s="11"/>
      <c r="L6" s="11"/>
      <c r="M6" s="11"/>
    </row>
    <row r="7" spans="1:15" ht="78" customHeight="1" thickTop="1" thickBot="1">
      <c r="A7" s="37" t="s">
        <v>74</v>
      </c>
      <c r="B7" s="552" t="s">
        <v>70</v>
      </c>
      <c r="C7" s="552" t="s">
        <v>71</v>
      </c>
      <c r="D7" s="552" t="s">
        <v>72</v>
      </c>
      <c r="E7" s="37" t="s">
        <v>73</v>
      </c>
      <c r="F7" s="552" t="s">
        <v>216</v>
      </c>
      <c r="G7" s="552" t="s">
        <v>213</v>
      </c>
      <c r="H7" s="552" t="s">
        <v>214</v>
      </c>
      <c r="I7" s="552" t="s">
        <v>221</v>
      </c>
      <c r="J7" s="552" t="s">
        <v>222</v>
      </c>
      <c r="K7" s="37" t="s">
        <v>217</v>
      </c>
      <c r="L7" s="552" t="s">
        <v>223</v>
      </c>
      <c r="M7" s="552" t="s">
        <v>224</v>
      </c>
      <c r="N7" s="445" t="s">
        <v>433</v>
      </c>
      <c r="O7" s="446" t="s">
        <v>434</v>
      </c>
    </row>
    <row r="8" spans="1:15">
      <c r="A8" s="553" t="s">
        <v>469</v>
      </c>
      <c r="B8" s="8">
        <v>10</v>
      </c>
      <c r="C8" s="245" t="s">
        <v>470</v>
      </c>
      <c r="D8" s="38">
        <v>900</v>
      </c>
      <c r="E8" s="246">
        <v>0.3</v>
      </c>
      <c r="F8" s="9">
        <v>400</v>
      </c>
      <c r="G8" s="39" t="s">
        <v>471</v>
      </c>
      <c r="H8" s="39">
        <v>500</v>
      </c>
      <c r="I8" s="247">
        <f>F8+H8</f>
        <v>900</v>
      </c>
      <c r="J8" s="248">
        <f t="shared" ref="J8:J16" si="0">(F8+H8)*B8</f>
        <v>9000</v>
      </c>
      <c r="K8" s="43">
        <v>90</v>
      </c>
      <c r="L8" s="249">
        <f t="shared" ref="L8:L16" si="1">F8+H8+K8</f>
        <v>990</v>
      </c>
      <c r="M8" s="554" t="s">
        <v>472</v>
      </c>
      <c r="N8" s="450">
        <v>3</v>
      </c>
      <c r="O8" s="451">
        <v>3</v>
      </c>
    </row>
    <row r="9" spans="1:15" ht="23">
      <c r="A9" s="555" t="s">
        <v>473</v>
      </c>
      <c r="B9" s="7">
        <v>20</v>
      </c>
      <c r="C9" s="250" t="s">
        <v>474</v>
      </c>
      <c r="D9" s="41">
        <v>500</v>
      </c>
      <c r="E9" s="251">
        <v>0.5</v>
      </c>
      <c r="F9" s="42">
        <v>700</v>
      </c>
      <c r="G9" s="10"/>
      <c r="H9" s="10">
        <v>0</v>
      </c>
      <c r="I9" s="252">
        <f t="shared" ref="I9:I16" si="2">F9+H9</f>
        <v>700</v>
      </c>
      <c r="J9" s="248">
        <f t="shared" si="0"/>
        <v>14000</v>
      </c>
      <c r="K9" s="43">
        <v>70</v>
      </c>
      <c r="L9" s="249">
        <f t="shared" si="1"/>
        <v>770</v>
      </c>
      <c r="M9" s="554" t="s">
        <v>475</v>
      </c>
      <c r="N9" s="453"/>
      <c r="O9" s="454">
        <v>2</v>
      </c>
    </row>
    <row r="10" spans="1:15">
      <c r="A10" s="555" t="s">
        <v>473</v>
      </c>
      <c r="B10" s="7">
        <v>20</v>
      </c>
      <c r="C10" s="250" t="s">
        <v>470</v>
      </c>
      <c r="D10" s="41">
        <v>900</v>
      </c>
      <c r="E10" s="251">
        <v>0.5</v>
      </c>
      <c r="F10" s="42">
        <v>650</v>
      </c>
      <c r="G10" s="10" t="s">
        <v>471</v>
      </c>
      <c r="H10" s="10">
        <v>250</v>
      </c>
      <c r="I10" s="252">
        <f t="shared" si="2"/>
        <v>900</v>
      </c>
      <c r="J10" s="248">
        <f t="shared" si="0"/>
        <v>18000</v>
      </c>
      <c r="K10" s="43">
        <v>90</v>
      </c>
      <c r="L10" s="249">
        <f t="shared" si="1"/>
        <v>990</v>
      </c>
      <c r="M10" s="40"/>
      <c r="N10" s="196"/>
      <c r="O10" s="454"/>
    </row>
    <row r="11" spans="1:15">
      <c r="A11" s="555"/>
      <c r="B11" s="7"/>
      <c r="C11" s="250"/>
      <c r="D11" s="41"/>
      <c r="E11" s="251"/>
      <c r="F11" s="42"/>
      <c r="G11" s="10"/>
      <c r="H11" s="10"/>
      <c r="I11" s="252">
        <f t="shared" si="2"/>
        <v>0</v>
      </c>
      <c r="J11" s="248">
        <f t="shared" si="0"/>
        <v>0</v>
      </c>
      <c r="K11" s="43"/>
      <c r="L11" s="249">
        <f t="shared" si="1"/>
        <v>0</v>
      </c>
      <c r="M11" s="40"/>
      <c r="N11" s="196"/>
      <c r="O11" s="454"/>
    </row>
    <row r="12" spans="1:15">
      <c r="A12" s="555"/>
      <c r="B12" s="7"/>
      <c r="C12" s="250"/>
      <c r="D12" s="41"/>
      <c r="E12" s="251"/>
      <c r="F12" s="42"/>
      <c r="G12" s="10"/>
      <c r="H12" s="10"/>
      <c r="I12" s="252">
        <f t="shared" si="2"/>
        <v>0</v>
      </c>
      <c r="J12" s="248">
        <f t="shared" si="0"/>
        <v>0</v>
      </c>
      <c r="K12" s="43"/>
      <c r="L12" s="249">
        <f t="shared" si="1"/>
        <v>0</v>
      </c>
      <c r="M12" s="40"/>
      <c r="N12" s="196"/>
      <c r="O12" s="454"/>
    </row>
    <row r="13" spans="1:15">
      <c r="A13" s="556"/>
      <c r="B13" s="10"/>
      <c r="C13" s="250"/>
      <c r="D13" s="41"/>
      <c r="E13" s="251"/>
      <c r="F13" s="42"/>
      <c r="G13" s="10"/>
      <c r="H13" s="10"/>
      <c r="I13" s="252">
        <f t="shared" si="2"/>
        <v>0</v>
      </c>
      <c r="J13" s="248">
        <f t="shared" si="0"/>
        <v>0</v>
      </c>
      <c r="K13" s="43"/>
      <c r="L13" s="249">
        <f t="shared" si="1"/>
        <v>0</v>
      </c>
      <c r="M13" s="40"/>
      <c r="N13" s="196"/>
      <c r="O13" s="454"/>
    </row>
    <row r="14" spans="1:15">
      <c r="A14" s="557"/>
      <c r="B14" s="10"/>
      <c r="C14" s="250"/>
      <c r="D14" s="41"/>
      <c r="E14" s="251"/>
      <c r="F14" s="42"/>
      <c r="G14" s="7"/>
      <c r="H14" s="7"/>
      <c r="I14" s="252">
        <f t="shared" si="2"/>
        <v>0</v>
      </c>
      <c r="J14" s="248">
        <f t="shared" si="0"/>
        <v>0</v>
      </c>
      <c r="K14" s="43"/>
      <c r="L14" s="249">
        <f t="shared" si="1"/>
        <v>0</v>
      </c>
      <c r="M14" s="40"/>
      <c r="N14" s="196"/>
      <c r="O14" s="454"/>
    </row>
    <row r="15" spans="1:15">
      <c r="A15" s="556"/>
      <c r="B15" s="10"/>
      <c r="C15" s="250"/>
      <c r="D15" s="41"/>
      <c r="E15" s="251"/>
      <c r="F15" s="42"/>
      <c r="G15" s="7"/>
      <c r="H15" s="7"/>
      <c r="I15" s="252">
        <f t="shared" si="2"/>
        <v>0</v>
      </c>
      <c r="J15" s="248">
        <f t="shared" si="0"/>
        <v>0</v>
      </c>
      <c r="K15" s="43"/>
      <c r="L15" s="249">
        <f t="shared" si="1"/>
        <v>0</v>
      </c>
      <c r="M15" s="40"/>
      <c r="N15" s="196"/>
      <c r="O15" s="454"/>
    </row>
    <row r="16" spans="1:15" ht="13" thickBot="1">
      <c r="A16" s="558"/>
      <c r="B16" s="559"/>
      <c r="C16" s="560"/>
      <c r="D16" s="90"/>
      <c r="E16" s="561"/>
      <c r="F16" s="562"/>
      <c r="G16" s="559"/>
      <c r="H16" s="559"/>
      <c r="I16" s="563">
        <f t="shared" si="2"/>
        <v>0</v>
      </c>
      <c r="J16" s="564">
        <f t="shared" si="0"/>
        <v>0</v>
      </c>
      <c r="K16" s="559"/>
      <c r="L16" s="565">
        <f t="shared" si="1"/>
        <v>0</v>
      </c>
      <c r="M16" s="44"/>
      <c r="N16" s="197"/>
      <c r="O16" s="566"/>
    </row>
    <row r="17" spans="1:15" ht="15.75" customHeight="1" thickBot="1">
      <c r="A17" s="240" t="s">
        <v>76</v>
      </c>
      <c r="B17" s="241">
        <f>SUM(B8:B16)</f>
        <v>50</v>
      </c>
      <c r="C17" s="242"/>
      <c r="D17" s="242"/>
      <c r="E17" s="243"/>
      <c r="F17" s="244"/>
      <c r="G17" s="58"/>
      <c r="H17" s="468"/>
      <c r="I17" s="60" t="s">
        <v>77</v>
      </c>
      <c r="J17" s="254">
        <f>SUM(J8:J16)</f>
        <v>41000</v>
      </c>
      <c r="K17" s="1116"/>
      <c r="L17" s="1116" t="s">
        <v>218</v>
      </c>
      <c r="M17" s="45"/>
      <c r="N17" s="567"/>
      <c r="O17" s="568"/>
    </row>
    <row r="18" spans="1:15" ht="13" thickTop="1">
      <c r="A18" s="32"/>
      <c r="B18" s="46"/>
      <c r="C18" s="32"/>
      <c r="D18" s="32"/>
      <c r="E18" s="47"/>
      <c r="F18" s="48"/>
      <c r="G18" s="48"/>
      <c r="H18" s="48"/>
      <c r="I18" s="48"/>
      <c r="J18" s="48"/>
      <c r="K18" s="1117"/>
      <c r="L18" s="1117"/>
      <c r="M18" s="11"/>
      <c r="N18" s="567"/>
      <c r="O18" s="568"/>
    </row>
    <row r="19" spans="1:15" ht="14.5" thickBot="1">
      <c r="A19" s="536" t="s">
        <v>161</v>
      </c>
      <c r="B19" s="46"/>
      <c r="C19" s="32"/>
      <c r="D19" s="32"/>
      <c r="E19" s="47"/>
      <c r="F19" s="48"/>
      <c r="G19" s="48"/>
      <c r="H19" s="48"/>
      <c r="I19" s="48"/>
      <c r="J19" s="48"/>
      <c r="K19" s="1117"/>
      <c r="L19" s="1117"/>
      <c r="M19" s="11"/>
      <c r="N19" s="567"/>
      <c r="O19" s="568"/>
    </row>
    <row r="20" spans="1:15" ht="35.5" thickTop="1" thickBot="1">
      <c r="A20" s="37" t="s">
        <v>74</v>
      </c>
      <c r="B20" s="191" t="s">
        <v>8</v>
      </c>
      <c r="C20" s="192" t="s">
        <v>71</v>
      </c>
      <c r="D20" s="192" t="s">
        <v>72</v>
      </c>
      <c r="E20" s="186"/>
      <c r="F20" s="183"/>
      <c r="G20" s="184"/>
      <c r="H20" s="184"/>
      <c r="I20" s="189" t="s">
        <v>78</v>
      </c>
      <c r="J20" s="255" t="s">
        <v>75</v>
      </c>
      <c r="K20" s="1111"/>
      <c r="L20" s="1111" t="s">
        <v>225</v>
      </c>
      <c r="M20" s="11"/>
      <c r="N20" s="567"/>
      <c r="O20" s="568"/>
    </row>
    <row r="21" spans="1:15">
      <c r="A21" s="49"/>
      <c r="B21" s="50">
        <v>1</v>
      </c>
      <c r="C21" s="256" t="s">
        <v>476</v>
      </c>
      <c r="D21" s="50">
        <v>1300</v>
      </c>
      <c r="E21" s="61"/>
      <c r="F21" s="51"/>
      <c r="G21" s="51"/>
      <c r="H21" s="51"/>
      <c r="I21" s="257">
        <v>1300</v>
      </c>
      <c r="J21" s="258">
        <f>I21*B21</f>
        <v>1300</v>
      </c>
      <c r="K21" s="1111"/>
      <c r="L21" s="1111"/>
      <c r="M21" s="11"/>
    </row>
    <row r="22" spans="1:15">
      <c r="A22" s="53"/>
      <c r="B22" s="40"/>
      <c r="C22" s="259"/>
      <c r="D22" s="40"/>
      <c r="E22" s="61"/>
      <c r="F22" s="51"/>
      <c r="G22" s="51"/>
      <c r="H22" s="51"/>
      <c r="I22" s="260"/>
      <c r="J22" s="261">
        <f>I22*B22</f>
        <v>0</v>
      </c>
      <c r="K22" s="1111"/>
      <c r="L22" s="1111"/>
      <c r="M22" s="11"/>
    </row>
    <row r="23" spans="1:15" ht="13" thickBot="1">
      <c r="A23" s="54"/>
      <c r="B23" s="44"/>
      <c r="C23" s="262"/>
      <c r="D23" s="44"/>
      <c r="E23" s="187"/>
      <c r="F23" s="185"/>
      <c r="G23" s="185"/>
      <c r="H23" s="185"/>
      <c r="I23" s="263"/>
      <c r="J23" s="90">
        <f>I23*B23</f>
        <v>0</v>
      </c>
      <c r="K23" s="1111"/>
      <c r="L23" s="1111"/>
      <c r="M23" s="11"/>
    </row>
    <row r="24" spans="1:15" ht="14.5" thickBot="1">
      <c r="A24" s="55" t="s">
        <v>76</v>
      </c>
      <c r="B24" s="56">
        <f>SUM(B21:B23)</f>
        <v>1</v>
      </c>
      <c r="C24" s="57"/>
      <c r="D24" s="58"/>
      <c r="E24" s="190"/>
      <c r="F24" s="59"/>
      <c r="G24" s="182"/>
      <c r="H24" s="188"/>
      <c r="I24" s="264" t="s">
        <v>77</v>
      </c>
      <c r="J24" s="265">
        <f>SUM(J21:J23)</f>
        <v>1300</v>
      </c>
      <c r="K24" s="1111"/>
      <c r="L24" s="1111"/>
      <c r="M24" s="11"/>
    </row>
    <row r="25" spans="1:15" ht="13" thickTop="1">
      <c r="A25" s="32"/>
      <c r="B25" s="11"/>
      <c r="C25" s="11"/>
      <c r="D25" s="11"/>
      <c r="E25" s="11"/>
      <c r="F25" s="11"/>
      <c r="G25" s="11"/>
      <c r="H25" s="11"/>
      <c r="I25" s="11"/>
      <c r="J25" s="11"/>
      <c r="K25" s="1111"/>
      <c r="L25" s="1111"/>
      <c r="M25" s="11"/>
    </row>
    <row r="26" spans="1:15" ht="14.5" thickBot="1">
      <c r="A26" s="536" t="s">
        <v>79</v>
      </c>
      <c r="B26" s="11"/>
      <c r="C26" s="11"/>
      <c r="D26" s="11"/>
      <c r="E26" s="11"/>
      <c r="F26" s="11"/>
      <c r="G26" s="11"/>
      <c r="H26" s="11"/>
      <c r="I26" s="11"/>
      <c r="J26" s="11"/>
      <c r="K26" s="1111"/>
      <c r="L26" s="1111"/>
      <c r="M26" s="11"/>
    </row>
    <row r="27" spans="1:15" ht="35.5" thickTop="1" thickBot="1">
      <c r="A27" s="37"/>
      <c r="B27" s="191" t="s">
        <v>8</v>
      </c>
      <c r="C27" s="192" t="s">
        <v>71</v>
      </c>
      <c r="D27" s="194" t="s">
        <v>72</v>
      </c>
      <c r="E27" s="186"/>
      <c r="F27" s="183"/>
      <c r="G27" s="184"/>
      <c r="H27" s="193"/>
      <c r="I27" s="189" t="s">
        <v>78</v>
      </c>
      <c r="J27" s="255" t="s">
        <v>80</v>
      </c>
      <c r="K27" s="1112"/>
      <c r="L27" s="1112"/>
      <c r="M27" s="11"/>
    </row>
    <row r="28" spans="1:15">
      <c r="A28" s="49"/>
      <c r="B28" s="50"/>
      <c r="C28" s="266"/>
      <c r="D28" s="195"/>
      <c r="E28" s="61"/>
      <c r="F28" s="51"/>
      <c r="G28" s="51"/>
      <c r="H28" s="52"/>
      <c r="I28" s="257"/>
      <c r="J28" s="258">
        <f>I28*B28</f>
        <v>0</v>
      </c>
      <c r="K28" s="11"/>
      <c r="L28" s="11"/>
      <c r="M28" s="11"/>
    </row>
    <row r="29" spans="1:15">
      <c r="A29" s="53"/>
      <c r="B29" s="40"/>
      <c r="C29" s="259"/>
      <c r="D29" s="196"/>
      <c r="E29" s="61"/>
      <c r="F29" s="51"/>
      <c r="G29" s="51"/>
      <c r="H29" s="52"/>
      <c r="I29" s="260"/>
      <c r="J29" s="261">
        <f>I29*B29</f>
        <v>0</v>
      </c>
      <c r="K29" s="11"/>
      <c r="L29" s="11"/>
      <c r="M29" s="11"/>
    </row>
    <row r="30" spans="1:15" ht="13" thickBot="1">
      <c r="A30" s="54"/>
      <c r="B30" s="44"/>
      <c r="C30" s="262"/>
      <c r="D30" s="197"/>
      <c r="E30" s="198"/>
      <c r="F30" s="199"/>
      <c r="G30" s="199"/>
      <c r="H30" s="200"/>
      <c r="I30" s="263"/>
      <c r="J30" s="90">
        <f>I30*B30</f>
        <v>0</v>
      </c>
      <c r="K30" s="11"/>
      <c r="L30" s="11"/>
      <c r="M30" s="11"/>
    </row>
    <row r="31" spans="1:15" ht="14.5" thickBot="1">
      <c r="A31" s="62" t="s">
        <v>76</v>
      </c>
      <c r="B31" s="56">
        <f>SUM(B28:B30)</f>
        <v>0</v>
      </c>
      <c r="C31" s="59"/>
      <c r="D31" s="57"/>
      <c r="E31" s="59"/>
      <c r="F31" s="59"/>
      <c r="G31" s="182"/>
      <c r="H31" s="188"/>
      <c r="I31" s="264" t="s">
        <v>77</v>
      </c>
      <c r="J31" s="265">
        <f>SUM(J28:J30)</f>
        <v>0</v>
      </c>
      <c r="K31" s="11"/>
      <c r="L31" s="11"/>
      <c r="M31" s="11"/>
    </row>
    <row r="32" spans="1:15" ht="14.5" thickTop="1">
      <c r="A32" s="63"/>
      <c r="B32" s="64"/>
      <c r="C32" s="45"/>
      <c r="D32" s="45"/>
      <c r="E32" s="45"/>
      <c r="F32" s="45"/>
      <c r="G32" s="63"/>
      <c r="H32" s="11"/>
      <c r="I32" s="65"/>
      <c r="J32" s="65"/>
      <c r="K32" s="11"/>
      <c r="L32" s="11"/>
      <c r="M32" s="11"/>
    </row>
    <row r="33" spans="1:16" ht="14.5" thickBot="1">
      <c r="A33" s="536" t="s">
        <v>140</v>
      </c>
      <c r="B33" s="11"/>
      <c r="C33" s="11"/>
      <c r="D33" s="11"/>
      <c r="E33" s="11"/>
      <c r="F33" s="11"/>
      <c r="G33" s="11"/>
      <c r="H33" s="11"/>
      <c r="I33" s="11"/>
      <c r="J33" s="11"/>
      <c r="K33" s="11"/>
      <c r="L33" s="96" t="s">
        <v>81</v>
      </c>
      <c r="M33" s="96"/>
      <c r="N33" s="11"/>
      <c r="O33" s="11"/>
      <c r="P33" s="11"/>
    </row>
    <row r="34" spans="1:16" ht="42" customHeight="1" thickTop="1">
      <c r="A34" s="1101" t="s">
        <v>141</v>
      </c>
      <c r="B34" s="1102"/>
      <c r="C34" s="1102"/>
      <c r="D34" s="1102"/>
      <c r="E34" s="1102"/>
      <c r="F34" s="537"/>
      <c r="G34" s="470"/>
      <c r="H34" s="470"/>
      <c r="I34" s="470"/>
      <c r="J34" s="470"/>
      <c r="K34" s="11"/>
      <c r="L34" s="436" t="s">
        <v>84</v>
      </c>
      <c r="M34" s="66">
        <f>J31+J24+J17</f>
        <v>42300</v>
      </c>
      <c r="N34" s="11"/>
      <c r="O34" s="11"/>
      <c r="P34" s="11"/>
    </row>
    <row r="35" spans="1:16" ht="14">
      <c r="A35" s="72">
        <f>SUM(B31,B24,B17)</f>
        <v>51</v>
      </c>
      <c r="B35" s="73" t="s">
        <v>82</v>
      </c>
      <c r="C35" s="74"/>
      <c r="D35" s="74"/>
      <c r="E35" s="569" t="s">
        <v>83</v>
      </c>
      <c r="F35" s="11"/>
      <c r="G35" s="11"/>
      <c r="H35" s="11"/>
      <c r="I35" s="11"/>
      <c r="J35" s="11"/>
      <c r="K35" s="11"/>
      <c r="L35" s="437"/>
      <c r="M35" s="67"/>
      <c r="N35" s="11"/>
      <c r="O35" s="11"/>
      <c r="P35" s="11"/>
    </row>
    <row r="36" spans="1:16" ht="13">
      <c r="A36" s="570"/>
      <c r="B36" s="74"/>
      <c r="C36" s="571"/>
      <c r="D36" s="572" t="s">
        <v>226</v>
      </c>
      <c r="E36" s="573">
        <f>10/50</f>
        <v>0.2</v>
      </c>
      <c r="F36" s="11"/>
      <c r="G36" s="11"/>
      <c r="H36" s="11"/>
      <c r="I36" s="11"/>
      <c r="J36" s="11"/>
      <c r="K36" s="11"/>
      <c r="L36" s="68"/>
      <c r="M36" s="69" t="s">
        <v>85</v>
      </c>
      <c r="N36" s="11"/>
      <c r="O36" s="11"/>
      <c r="P36" s="11"/>
    </row>
    <row r="37" spans="1:16" ht="14">
      <c r="A37" s="570"/>
      <c r="B37" s="74"/>
      <c r="C37" s="74"/>
      <c r="D37" s="572" t="s">
        <v>477</v>
      </c>
      <c r="E37" s="573">
        <f>40/50</f>
        <v>0.8</v>
      </c>
      <c r="F37" s="11"/>
      <c r="G37" s="11"/>
      <c r="H37" s="11"/>
      <c r="I37" s="11"/>
      <c r="J37" s="11"/>
      <c r="K37" s="11"/>
      <c r="L37" s="74"/>
      <c r="M37" s="201"/>
      <c r="N37" s="11"/>
      <c r="O37" s="11"/>
      <c r="P37" s="11"/>
    </row>
    <row r="38" spans="1:16" ht="17.25" customHeight="1">
      <c r="A38" s="45"/>
      <c r="B38" s="45"/>
      <c r="C38" s="45"/>
      <c r="D38" s="45"/>
      <c r="E38" s="75"/>
      <c r="F38" s="11"/>
      <c r="G38" s="267"/>
      <c r="H38" s="267"/>
      <c r="I38" s="267"/>
      <c r="J38" s="267"/>
      <c r="K38" s="476"/>
      <c r="L38" s="1121" t="s">
        <v>86</v>
      </c>
      <c r="M38" s="1118">
        <f>M34*12</f>
        <v>507600</v>
      </c>
      <c r="N38" s="11"/>
      <c r="O38" s="11"/>
      <c r="P38" s="11"/>
    </row>
    <row r="39" spans="1:16" ht="14">
      <c r="A39" s="536" t="s">
        <v>227</v>
      </c>
      <c r="B39" s="11"/>
      <c r="C39" s="11"/>
      <c r="D39" s="45"/>
      <c r="E39" s="75"/>
      <c r="F39" s="536" t="s">
        <v>228</v>
      </c>
      <c r="G39" s="536"/>
      <c r="H39" s="536"/>
      <c r="I39" s="536"/>
      <c r="J39" s="536"/>
      <c r="K39" s="476"/>
      <c r="L39" s="1119"/>
      <c r="M39" s="1119"/>
      <c r="N39" s="11"/>
      <c r="O39" s="11"/>
      <c r="P39" s="11"/>
    </row>
    <row r="40" spans="1:16" ht="27.75" customHeight="1" thickBot="1">
      <c r="A40" s="1104" t="s">
        <v>478</v>
      </c>
      <c r="B40" s="1105"/>
      <c r="C40" s="1105"/>
      <c r="D40" s="45"/>
      <c r="E40" s="75"/>
      <c r="K40" s="476"/>
      <c r="L40" s="1119"/>
      <c r="M40" s="1119"/>
      <c r="N40" s="11"/>
      <c r="O40" s="11"/>
      <c r="P40" s="11"/>
    </row>
    <row r="41" spans="1:16" ht="47" thickTop="1" thickBot="1">
      <c r="A41" s="268"/>
      <c r="B41" s="269" t="s">
        <v>87</v>
      </c>
      <c r="C41" s="270" t="s">
        <v>229</v>
      </c>
      <c r="D41" s="45"/>
      <c r="E41" s="75"/>
      <c r="F41" s="271" t="s">
        <v>230</v>
      </c>
      <c r="G41" s="271" t="s">
        <v>8</v>
      </c>
      <c r="H41" s="291" t="s">
        <v>249</v>
      </c>
      <c r="I41" s="291" t="s">
        <v>250</v>
      </c>
      <c r="J41" s="271"/>
      <c r="K41" s="476"/>
      <c r="L41" s="1119"/>
      <c r="M41" s="1119"/>
      <c r="N41" s="11"/>
      <c r="O41" s="11"/>
      <c r="P41" s="11"/>
    </row>
    <row r="42" spans="1:16" ht="13.5" thickTop="1" thickBot="1">
      <c r="A42" s="272" t="s">
        <v>231</v>
      </c>
      <c r="B42" s="7"/>
      <c r="C42" s="273" t="s">
        <v>466</v>
      </c>
      <c r="D42" s="45"/>
      <c r="E42" s="75"/>
      <c r="F42" s="274" t="s">
        <v>232</v>
      </c>
      <c r="G42" s="574"/>
      <c r="H42" s="292"/>
      <c r="I42" s="293"/>
      <c r="J42" s="575"/>
      <c r="K42" s="476"/>
      <c r="L42" s="1120"/>
      <c r="M42" s="1120"/>
      <c r="N42" s="11"/>
      <c r="O42" s="11"/>
      <c r="P42" s="11"/>
    </row>
    <row r="43" spans="1:16" ht="14.5" thickTop="1">
      <c r="A43" s="272" t="s">
        <v>233</v>
      </c>
      <c r="B43" s="7"/>
      <c r="C43" s="273" t="s">
        <v>466</v>
      </c>
      <c r="D43" s="45"/>
      <c r="E43" s="75"/>
      <c r="F43" s="272" t="s">
        <v>234</v>
      </c>
      <c r="G43" s="273"/>
      <c r="H43" s="576"/>
      <c r="I43" s="577"/>
      <c r="J43" s="275"/>
      <c r="K43" s="11"/>
      <c r="L43" s="11"/>
      <c r="M43" s="11"/>
    </row>
    <row r="44" spans="1:16" ht="14">
      <c r="A44" s="272" t="s">
        <v>235</v>
      </c>
      <c r="B44" s="7"/>
      <c r="C44" s="273" t="s">
        <v>466</v>
      </c>
      <c r="D44" s="45"/>
      <c r="E44" s="75"/>
      <c r="F44" s="272" t="s">
        <v>236</v>
      </c>
      <c r="G44" s="578">
        <v>25</v>
      </c>
      <c r="H44" s="576"/>
      <c r="I44" s="577">
        <v>2</v>
      </c>
      <c r="J44" s="275"/>
      <c r="K44" s="11"/>
      <c r="L44" s="11"/>
      <c r="M44" s="11"/>
    </row>
    <row r="45" spans="1:16" ht="14">
      <c r="A45" s="272" t="s">
        <v>237</v>
      </c>
      <c r="B45" s="7" t="s">
        <v>465</v>
      </c>
      <c r="C45" s="273"/>
      <c r="D45" s="45"/>
      <c r="E45" s="75"/>
      <c r="F45" s="272" t="s">
        <v>238</v>
      </c>
      <c r="G45" s="578">
        <v>25</v>
      </c>
      <c r="H45" s="576">
        <v>3</v>
      </c>
      <c r="I45" s="577">
        <v>3</v>
      </c>
      <c r="J45" s="275"/>
      <c r="K45" s="11"/>
      <c r="L45" s="11"/>
      <c r="M45" s="11"/>
    </row>
    <row r="46" spans="1:16" ht="14">
      <c r="A46" s="272" t="s">
        <v>88</v>
      </c>
      <c r="B46" s="1107" t="s">
        <v>465</v>
      </c>
      <c r="C46" s="1108"/>
      <c r="D46" s="45"/>
      <c r="E46" s="75"/>
      <c r="F46" s="272" t="s">
        <v>239</v>
      </c>
      <c r="G46" s="578"/>
      <c r="H46" s="576"/>
      <c r="I46" s="577"/>
      <c r="J46" s="275"/>
      <c r="K46" s="11"/>
      <c r="L46" s="11"/>
      <c r="M46" s="11"/>
    </row>
    <row r="47" spans="1:16" ht="13" thickBot="1">
      <c r="A47" s="276" t="s">
        <v>240</v>
      </c>
      <c r="B47" s="1109" t="s">
        <v>465</v>
      </c>
      <c r="C47" s="1110"/>
      <c r="D47" s="11"/>
      <c r="E47" s="11"/>
      <c r="F47" s="276" t="s">
        <v>241</v>
      </c>
      <c r="G47" s="277"/>
      <c r="H47" s="579"/>
      <c r="I47" s="580"/>
      <c r="J47" s="11"/>
      <c r="K47" s="11"/>
      <c r="L47" s="11"/>
      <c r="M47" s="11"/>
    </row>
    <row r="48" spans="1:16" ht="13" thickTop="1">
      <c r="A48" s="581"/>
      <c r="B48" s="575"/>
      <c r="C48" s="575"/>
      <c r="D48" s="11"/>
      <c r="E48" s="11"/>
      <c r="F48" s="581"/>
      <c r="G48" s="575"/>
      <c r="H48" s="11"/>
      <c r="I48" s="11"/>
      <c r="J48" s="11"/>
      <c r="K48" s="11"/>
      <c r="L48" s="11"/>
      <c r="M48" s="11"/>
    </row>
    <row r="49" spans="1:13">
      <c r="A49" s="494" t="s">
        <v>479</v>
      </c>
      <c r="B49" s="11"/>
      <c r="C49" s="11"/>
      <c r="D49" s="11"/>
      <c r="E49" s="11"/>
      <c r="F49" s="11"/>
      <c r="G49" s="11"/>
      <c r="H49" s="11"/>
      <c r="I49" s="11"/>
      <c r="J49" s="11"/>
      <c r="K49" s="11"/>
      <c r="L49" s="11"/>
      <c r="M49" s="11"/>
    </row>
    <row r="50" spans="1:13">
      <c r="A50" s="493" t="s">
        <v>89</v>
      </c>
      <c r="B50" s="11"/>
      <c r="C50" s="11"/>
      <c r="D50" s="11"/>
      <c r="E50" s="11"/>
      <c r="F50" s="11"/>
      <c r="G50" s="11"/>
      <c r="H50" s="11"/>
      <c r="I50" s="11"/>
      <c r="J50" s="11"/>
      <c r="K50" s="11"/>
      <c r="L50" s="11"/>
      <c r="M50" s="11"/>
    </row>
    <row r="51" spans="1:13">
      <c r="A51" s="494" t="s">
        <v>160</v>
      </c>
      <c r="B51" s="11"/>
      <c r="C51" s="11"/>
      <c r="D51" s="11"/>
      <c r="E51" s="11"/>
      <c r="F51" s="11"/>
      <c r="G51" s="11"/>
      <c r="H51" s="11"/>
      <c r="I51" s="11"/>
      <c r="J51" s="11"/>
      <c r="K51" s="11"/>
      <c r="L51" s="11"/>
      <c r="M51" s="11"/>
    </row>
    <row r="52" spans="1:13">
      <c r="A52" s="32"/>
      <c r="B52" s="11"/>
      <c r="C52" s="11"/>
      <c r="D52" s="11"/>
      <c r="E52" s="11"/>
      <c r="F52" s="11"/>
      <c r="G52" s="11"/>
      <c r="H52" s="11"/>
      <c r="I52" s="11"/>
      <c r="J52" s="11"/>
      <c r="K52" s="11"/>
      <c r="L52" s="11"/>
      <c r="M52" s="11"/>
    </row>
    <row r="53" spans="1:13">
      <c r="A53" s="32"/>
      <c r="B53" s="11"/>
      <c r="C53" s="11"/>
      <c r="D53" s="11"/>
      <c r="E53" s="11"/>
      <c r="F53" s="11"/>
      <c r="G53" s="11"/>
      <c r="H53" s="11"/>
      <c r="I53" s="11"/>
      <c r="J53" s="11"/>
      <c r="K53" s="11"/>
      <c r="L53" s="11"/>
      <c r="M53" s="11"/>
    </row>
    <row r="54" spans="1:13">
      <c r="A54" s="32"/>
      <c r="B54" s="11"/>
      <c r="C54" s="11"/>
      <c r="D54" s="11"/>
      <c r="E54" s="11"/>
      <c r="F54" s="11"/>
      <c r="G54" s="11"/>
      <c r="H54" s="11"/>
      <c r="I54" s="11"/>
      <c r="J54" s="11"/>
      <c r="K54" s="11"/>
      <c r="L54" s="11"/>
      <c r="M54" s="11"/>
    </row>
    <row r="55" spans="1:13">
      <c r="A55" s="32"/>
      <c r="B55" s="11"/>
      <c r="C55" s="11"/>
      <c r="D55" s="11"/>
      <c r="E55" s="11"/>
      <c r="F55" s="11"/>
      <c r="G55" s="11"/>
      <c r="H55" s="11"/>
      <c r="I55" s="11"/>
      <c r="J55" s="11"/>
      <c r="K55" s="11"/>
      <c r="L55" s="11"/>
      <c r="M55" s="11"/>
    </row>
    <row r="56" spans="1:13">
      <c r="A56" s="32"/>
      <c r="B56" s="11"/>
      <c r="C56" s="11"/>
      <c r="D56" s="11"/>
      <c r="E56" s="11"/>
      <c r="F56" s="11"/>
      <c r="G56" s="11"/>
      <c r="H56" s="11"/>
      <c r="I56" s="11"/>
      <c r="J56" s="11"/>
      <c r="K56" s="11"/>
      <c r="L56" s="11"/>
      <c r="M56" s="11"/>
    </row>
    <row r="57" spans="1:13">
      <c r="A57" s="32"/>
      <c r="B57" s="11"/>
      <c r="C57" s="11"/>
      <c r="D57" s="11"/>
      <c r="E57" s="11"/>
      <c r="F57" s="11"/>
      <c r="G57" s="11"/>
      <c r="H57" s="11"/>
      <c r="I57" s="11"/>
      <c r="J57" s="11"/>
      <c r="K57" s="11"/>
      <c r="L57" s="11"/>
      <c r="M57" s="11"/>
    </row>
    <row r="58" spans="1:13">
      <c r="A58" s="32"/>
      <c r="B58" s="11"/>
      <c r="C58" s="11"/>
      <c r="D58" s="11"/>
      <c r="E58" s="11"/>
      <c r="F58" s="11"/>
      <c r="G58" s="11"/>
      <c r="H58" s="11"/>
      <c r="I58" s="11"/>
      <c r="J58" s="11"/>
      <c r="K58" s="11"/>
      <c r="L58" s="11"/>
      <c r="M58" s="11"/>
    </row>
    <row r="59" spans="1:13">
      <c r="A59" s="32"/>
      <c r="B59" s="11"/>
      <c r="C59" s="11"/>
      <c r="D59" s="11"/>
      <c r="E59" s="11"/>
      <c r="F59" s="11"/>
      <c r="G59" s="11"/>
      <c r="H59" s="11"/>
      <c r="I59" s="11"/>
      <c r="J59" s="11"/>
      <c r="K59" s="11"/>
      <c r="L59" s="11"/>
      <c r="M59" s="11"/>
    </row>
    <row r="60" spans="1:13">
      <c r="A60" s="32"/>
      <c r="B60" s="11"/>
      <c r="C60" s="11"/>
      <c r="D60" s="11"/>
      <c r="E60" s="11"/>
      <c r="F60" s="11"/>
      <c r="G60" s="11"/>
      <c r="H60" s="11"/>
      <c r="I60" s="11"/>
      <c r="J60" s="11"/>
      <c r="K60" s="11"/>
      <c r="L60" s="11"/>
      <c r="M60" s="11"/>
    </row>
    <row r="61" spans="1:13">
      <c r="A61" s="32"/>
      <c r="B61" s="11"/>
      <c r="C61" s="11"/>
      <c r="D61" s="11"/>
      <c r="E61" s="11"/>
      <c r="F61" s="11"/>
      <c r="G61" s="11"/>
      <c r="H61" s="11"/>
      <c r="I61" s="11"/>
      <c r="J61" s="11"/>
      <c r="K61" s="11"/>
      <c r="L61" s="11"/>
      <c r="M61" s="11"/>
    </row>
    <row r="62" spans="1:13">
      <c r="A62" s="32"/>
      <c r="B62" s="11"/>
      <c r="C62" s="11"/>
      <c r="D62" s="11"/>
      <c r="E62" s="11"/>
      <c r="F62" s="11"/>
      <c r="G62" s="11"/>
      <c r="H62" s="11"/>
      <c r="I62" s="11"/>
      <c r="J62" s="11"/>
      <c r="K62" s="11"/>
      <c r="L62" s="11"/>
      <c r="M62" s="11"/>
    </row>
    <row r="63" spans="1:13">
      <c r="A63" s="32"/>
      <c r="B63" s="11"/>
      <c r="C63" s="11"/>
      <c r="D63" s="11"/>
      <c r="E63" s="11"/>
      <c r="F63" s="11"/>
      <c r="G63" s="11"/>
      <c r="H63" s="11"/>
      <c r="I63" s="11"/>
      <c r="J63" s="11"/>
      <c r="K63" s="11"/>
      <c r="L63" s="11"/>
      <c r="M63" s="11"/>
    </row>
    <row r="64" spans="1:13">
      <c r="A64" s="32"/>
      <c r="B64" s="11"/>
      <c r="C64" s="11"/>
      <c r="D64" s="11"/>
      <c r="E64" s="11"/>
      <c r="F64" s="11"/>
      <c r="G64" s="11"/>
      <c r="H64" s="11"/>
      <c r="I64" s="11"/>
      <c r="J64" s="11"/>
      <c r="K64" s="11"/>
      <c r="L64" s="11"/>
      <c r="M64" s="11"/>
    </row>
    <row r="65" spans="1:13">
      <c r="A65" s="32"/>
      <c r="B65" s="11"/>
      <c r="C65" s="11"/>
      <c r="D65" s="11"/>
      <c r="E65" s="11"/>
      <c r="F65" s="11"/>
      <c r="G65" s="11"/>
      <c r="H65" s="11"/>
      <c r="I65" s="11"/>
      <c r="J65" s="11"/>
      <c r="K65" s="11"/>
      <c r="L65" s="11"/>
      <c r="M65" s="11"/>
    </row>
    <row r="66" spans="1:13">
      <c r="A66" s="32"/>
      <c r="B66" s="11"/>
      <c r="C66" s="11"/>
      <c r="D66" s="11"/>
      <c r="E66" s="11"/>
      <c r="F66" s="11"/>
      <c r="G66" s="11"/>
      <c r="H66" s="11"/>
      <c r="I66" s="11"/>
      <c r="J66" s="11"/>
      <c r="K66" s="11"/>
      <c r="L66" s="11"/>
      <c r="M66" s="11"/>
    </row>
    <row r="67" spans="1:13">
      <c r="A67" s="32"/>
      <c r="B67" s="11"/>
      <c r="C67" s="11"/>
      <c r="D67" s="11"/>
      <c r="E67" s="11"/>
      <c r="F67" s="11"/>
      <c r="G67" s="11"/>
      <c r="H67" s="11"/>
      <c r="I67" s="11"/>
      <c r="J67" s="11"/>
      <c r="K67" s="11"/>
      <c r="L67" s="11"/>
      <c r="M67" s="11"/>
    </row>
    <row r="68" spans="1:13">
      <c r="A68" s="32"/>
      <c r="B68" s="11"/>
      <c r="C68" s="11"/>
      <c r="D68" s="11"/>
      <c r="E68" s="11"/>
      <c r="F68" s="11"/>
      <c r="G68" s="11"/>
      <c r="H68" s="11"/>
      <c r="I68" s="11"/>
      <c r="J68" s="11"/>
      <c r="K68" s="11"/>
      <c r="L68" s="11"/>
      <c r="M68" s="11"/>
    </row>
    <row r="69" spans="1:13">
      <c r="A69" s="32"/>
      <c r="B69" s="11"/>
      <c r="C69" s="11"/>
      <c r="D69" s="11"/>
      <c r="E69" s="11"/>
      <c r="F69" s="11"/>
      <c r="G69" s="11"/>
      <c r="H69" s="11"/>
      <c r="I69" s="11"/>
      <c r="J69" s="11"/>
      <c r="K69" s="11"/>
      <c r="L69" s="11"/>
      <c r="M69" s="11"/>
    </row>
    <row r="70" spans="1:13">
      <c r="A70" s="32"/>
      <c r="B70" s="11"/>
      <c r="C70" s="11"/>
      <c r="D70" s="11"/>
      <c r="E70" s="11"/>
      <c r="F70" s="11"/>
      <c r="G70" s="11"/>
      <c r="H70" s="11"/>
      <c r="I70" s="11"/>
      <c r="J70" s="11"/>
      <c r="K70" s="11"/>
      <c r="L70" s="11"/>
      <c r="M70" s="11"/>
    </row>
    <row r="71" spans="1:13">
      <c r="A71" s="32"/>
      <c r="B71" s="11"/>
      <c r="C71" s="11"/>
      <c r="D71" s="11"/>
      <c r="E71" s="11"/>
      <c r="F71" s="11"/>
      <c r="G71" s="11"/>
      <c r="H71" s="11"/>
      <c r="I71" s="11"/>
      <c r="J71" s="11"/>
      <c r="K71" s="11"/>
      <c r="L71" s="11"/>
      <c r="M71" s="11"/>
    </row>
    <row r="72" spans="1:13">
      <c r="A72" s="32"/>
      <c r="B72" s="11"/>
      <c r="C72" s="11"/>
      <c r="D72" s="11"/>
      <c r="E72" s="11"/>
      <c r="F72" s="11"/>
      <c r="G72" s="11"/>
      <c r="H72" s="11"/>
      <c r="I72" s="11"/>
      <c r="J72" s="11"/>
      <c r="K72" s="11"/>
      <c r="L72" s="11"/>
      <c r="M72" s="11"/>
    </row>
    <row r="73" spans="1:13">
      <c r="A73" s="32"/>
      <c r="B73" s="11"/>
      <c r="C73" s="11"/>
      <c r="D73" s="11"/>
      <c r="E73" s="11"/>
      <c r="F73" s="11"/>
      <c r="G73" s="11"/>
      <c r="H73" s="11"/>
      <c r="I73" s="11"/>
      <c r="J73" s="11"/>
      <c r="K73" s="11"/>
      <c r="L73" s="11"/>
      <c r="M73" s="11"/>
    </row>
    <row r="74" spans="1:13">
      <c r="A74" s="32"/>
      <c r="B74" s="11"/>
      <c r="C74" s="11"/>
      <c r="D74" s="11"/>
      <c r="E74" s="11"/>
      <c r="F74" s="11"/>
      <c r="G74" s="11"/>
      <c r="H74" s="11"/>
      <c r="I74" s="11"/>
      <c r="J74" s="11"/>
      <c r="K74" s="11"/>
      <c r="L74" s="11"/>
      <c r="M74" s="11"/>
    </row>
    <row r="75" spans="1:13">
      <c r="A75" s="32"/>
      <c r="B75" s="11"/>
      <c r="C75" s="11"/>
      <c r="D75" s="11"/>
      <c r="E75" s="11"/>
      <c r="F75" s="11"/>
      <c r="G75" s="11"/>
      <c r="H75" s="11"/>
      <c r="I75" s="11"/>
      <c r="J75" s="11"/>
      <c r="K75" s="11"/>
      <c r="L75" s="11"/>
      <c r="M75" s="11"/>
    </row>
    <row r="76" spans="1:13">
      <c r="A76" s="32"/>
      <c r="B76" s="11"/>
      <c r="C76" s="11"/>
      <c r="D76" s="11"/>
      <c r="E76" s="11"/>
      <c r="F76" s="11"/>
      <c r="G76" s="11"/>
      <c r="H76" s="11"/>
      <c r="I76" s="11"/>
      <c r="J76" s="11"/>
      <c r="K76" s="11"/>
      <c r="L76" s="11"/>
      <c r="M76" s="11"/>
    </row>
    <row r="77" spans="1:13">
      <c r="A77" s="32"/>
      <c r="B77" s="11"/>
      <c r="C77" s="11"/>
      <c r="D77" s="11"/>
      <c r="E77" s="11"/>
      <c r="F77" s="11"/>
      <c r="G77" s="11"/>
      <c r="H77" s="11"/>
      <c r="I77" s="11"/>
      <c r="J77" s="11"/>
      <c r="K77" s="11"/>
      <c r="L77" s="11"/>
      <c r="M77" s="11"/>
    </row>
    <row r="78" spans="1:13">
      <c r="A78" s="32"/>
      <c r="B78" s="11"/>
      <c r="C78" s="11"/>
      <c r="D78" s="11"/>
      <c r="E78" s="11"/>
      <c r="F78" s="11"/>
      <c r="G78" s="11"/>
      <c r="H78" s="11"/>
      <c r="I78" s="11"/>
      <c r="J78" s="11"/>
      <c r="K78" s="11"/>
      <c r="L78" s="11"/>
      <c r="M78" s="11"/>
    </row>
    <row r="79" spans="1:13">
      <c r="A79" s="32"/>
      <c r="B79" s="11"/>
      <c r="C79" s="11"/>
      <c r="D79" s="11"/>
      <c r="E79" s="11"/>
      <c r="F79" s="11"/>
      <c r="G79" s="11"/>
      <c r="H79" s="11"/>
      <c r="I79" s="11"/>
      <c r="J79" s="11"/>
      <c r="K79" s="11"/>
      <c r="L79" s="11"/>
      <c r="M79" s="11"/>
    </row>
    <row r="80" spans="1:13">
      <c r="A80" s="32"/>
      <c r="B80" s="11"/>
      <c r="C80" s="11"/>
      <c r="D80" s="11"/>
      <c r="E80" s="11"/>
      <c r="F80" s="11"/>
      <c r="G80" s="11"/>
      <c r="H80" s="11"/>
      <c r="I80" s="11"/>
      <c r="J80" s="11"/>
      <c r="K80" s="11"/>
      <c r="L80" s="11"/>
      <c r="M80" s="11"/>
    </row>
    <row r="81" spans="1:13">
      <c r="A81" s="32"/>
      <c r="B81" s="11"/>
      <c r="C81" s="11"/>
      <c r="D81" s="11"/>
      <c r="E81" s="11"/>
      <c r="F81" s="11"/>
      <c r="G81" s="11"/>
      <c r="H81" s="11"/>
      <c r="I81" s="11"/>
      <c r="J81" s="11"/>
      <c r="K81" s="11"/>
      <c r="L81" s="11"/>
      <c r="M81" s="11"/>
    </row>
    <row r="82" spans="1:13">
      <c r="A82" s="32"/>
      <c r="B82" s="11"/>
      <c r="C82" s="11"/>
      <c r="D82" s="11"/>
      <c r="E82" s="11"/>
      <c r="F82" s="11"/>
      <c r="G82" s="11"/>
      <c r="H82" s="11"/>
      <c r="I82" s="11"/>
      <c r="J82" s="11"/>
      <c r="K82" s="11"/>
      <c r="L82" s="11"/>
      <c r="M82" s="11"/>
    </row>
    <row r="83" spans="1:13">
      <c r="A83" s="32"/>
      <c r="B83" s="11"/>
      <c r="C83" s="11"/>
      <c r="D83" s="11"/>
      <c r="E83" s="11"/>
      <c r="F83" s="11"/>
      <c r="G83" s="11"/>
      <c r="H83" s="11"/>
      <c r="I83" s="11"/>
      <c r="J83" s="11"/>
      <c r="K83" s="11"/>
      <c r="L83" s="11"/>
      <c r="M83" s="11"/>
    </row>
    <row r="84" spans="1:13">
      <c r="A84" s="32"/>
      <c r="B84" s="11"/>
      <c r="C84" s="11"/>
      <c r="D84" s="11"/>
      <c r="E84" s="11"/>
      <c r="F84" s="11"/>
      <c r="G84" s="11"/>
      <c r="H84" s="11"/>
      <c r="I84" s="11"/>
      <c r="J84" s="11"/>
      <c r="K84" s="11"/>
      <c r="L84" s="11"/>
      <c r="M84" s="11"/>
    </row>
    <row r="85" spans="1:13">
      <c r="A85" s="32"/>
      <c r="B85" s="11"/>
      <c r="C85" s="11"/>
      <c r="D85" s="11"/>
      <c r="E85" s="11"/>
      <c r="F85" s="11"/>
      <c r="G85" s="11"/>
      <c r="H85" s="11"/>
      <c r="I85" s="11"/>
      <c r="J85" s="11"/>
      <c r="K85" s="11"/>
      <c r="L85" s="11"/>
      <c r="M85" s="11"/>
    </row>
    <row r="86" spans="1:13">
      <c r="A86" s="32"/>
      <c r="B86" s="11"/>
      <c r="C86" s="11"/>
      <c r="D86" s="11"/>
      <c r="E86" s="11"/>
      <c r="F86" s="11"/>
      <c r="G86" s="11"/>
      <c r="H86" s="11"/>
      <c r="I86" s="11"/>
      <c r="J86" s="11"/>
      <c r="K86" s="11"/>
      <c r="L86" s="11"/>
      <c r="M86" s="11"/>
    </row>
    <row r="87" spans="1:13">
      <c r="A87" s="32"/>
      <c r="B87" s="11"/>
      <c r="C87" s="11"/>
      <c r="D87" s="11"/>
      <c r="E87" s="11"/>
      <c r="F87" s="11"/>
      <c r="G87" s="11"/>
      <c r="H87" s="11"/>
      <c r="I87" s="11"/>
      <c r="J87" s="11"/>
      <c r="K87" s="11"/>
      <c r="L87" s="11"/>
      <c r="M87" s="11"/>
    </row>
    <row r="88" spans="1:13">
      <c r="A88" s="32"/>
      <c r="B88" s="11"/>
      <c r="C88" s="11"/>
      <c r="D88" s="11"/>
      <c r="E88" s="11"/>
      <c r="F88" s="11"/>
      <c r="G88" s="11"/>
      <c r="H88" s="11"/>
      <c r="I88" s="11"/>
      <c r="J88" s="11"/>
      <c r="K88" s="11"/>
      <c r="L88" s="11"/>
      <c r="M88" s="11"/>
    </row>
    <row r="89" spans="1:13">
      <c r="A89" s="32"/>
      <c r="B89" s="11"/>
      <c r="C89" s="11"/>
      <c r="D89" s="11"/>
      <c r="E89" s="11"/>
      <c r="F89" s="11"/>
      <c r="G89" s="11"/>
      <c r="H89" s="11"/>
      <c r="I89" s="11"/>
      <c r="J89" s="11"/>
      <c r="K89" s="11"/>
      <c r="L89" s="11"/>
      <c r="M89" s="11"/>
    </row>
    <row r="90" spans="1:13">
      <c r="A90" s="32"/>
      <c r="B90" s="11"/>
      <c r="C90" s="11"/>
      <c r="D90" s="11"/>
      <c r="E90" s="11"/>
      <c r="F90" s="11"/>
      <c r="G90" s="11"/>
      <c r="H90" s="11"/>
      <c r="I90" s="11"/>
      <c r="J90" s="11"/>
      <c r="K90" s="11"/>
      <c r="L90" s="11"/>
      <c r="M90" s="11"/>
    </row>
    <row r="91" spans="1:13">
      <c r="A91" s="32"/>
      <c r="B91" s="11"/>
      <c r="C91" s="11"/>
      <c r="D91" s="11"/>
      <c r="E91" s="11"/>
      <c r="F91" s="11"/>
      <c r="G91" s="11"/>
      <c r="H91" s="11"/>
      <c r="I91" s="11"/>
      <c r="J91" s="11"/>
      <c r="K91" s="11"/>
      <c r="L91" s="11"/>
      <c r="M91" s="11"/>
    </row>
    <row r="92" spans="1:13">
      <c r="A92" s="32"/>
      <c r="B92" s="11"/>
      <c r="C92" s="11"/>
      <c r="D92" s="11"/>
      <c r="E92" s="11"/>
      <c r="F92" s="11"/>
      <c r="G92" s="11"/>
      <c r="H92" s="11"/>
      <c r="I92" s="11"/>
      <c r="J92" s="11"/>
      <c r="K92" s="11"/>
      <c r="L92" s="11"/>
      <c r="M92" s="11"/>
    </row>
    <row r="93" spans="1:13">
      <c r="A93" s="32"/>
      <c r="B93" s="11"/>
      <c r="C93" s="11"/>
      <c r="D93" s="11"/>
      <c r="E93" s="11"/>
      <c r="F93" s="11"/>
      <c r="G93" s="11"/>
      <c r="H93" s="11"/>
      <c r="I93" s="11"/>
      <c r="J93" s="11"/>
      <c r="K93" s="11"/>
      <c r="L93" s="11"/>
      <c r="M93" s="11"/>
    </row>
    <row r="94" spans="1:13">
      <c r="A94" s="32"/>
      <c r="B94" s="11"/>
      <c r="C94" s="11"/>
      <c r="D94" s="11"/>
      <c r="E94" s="11"/>
      <c r="F94" s="11"/>
      <c r="G94" s="11"/>
      <c r="H94" s="11"/>
      <c r="I94" s="11"/>
      <c r="J94" s="11"/>
      <c r="K94" s="11"/>
      <c r="L94" s="11"/>
      <c r="M94" s="11"/>
    </row>
    <row r="95" spans="1:13">
      <c r="A95" s="32"/>
      <c r="B95" s="11"/>
      <c r="C95" s="11"/>
      <c r="D95" s="11"/>
      <c r="E95" s="11"/>
      <c r="F95" s="11"/>
      <c r="G95" s="11"/>
      <c r="H95" s="11"/>
      <c r="I95" s="11"/>
      <c r="J95" s="11"/>
      <c r="K95" s="11"/>
      <c r="L95" s="11"/>
      <c r="M95" s="11"/>
    </row>
    <row r="96" spans="1:13">
      <c r="A96" s="32"/>
      <c r="B96" s="11"/>
      <c r="C96" s="11"/>
      <c r="D96" s="11"/>
      <c r="E96" s="11"/>
      <c r="F96" s="11"/>
      <c r="G96" s="11"/>
      <c r="H96" s="11"/>
      <c r="I96" s="11"/>
      <c r="J96" s="11"/>
      <c r="K96" s="11"/>
      <c r="L96" s="11"/>
      <c r="M96" s="11"/>
    </row>
    <row r="97" spans="1:13">
      <c r="A97" s="32"/>
      <c r="B97" s="11"/>
      <c r="C97" s="11"/>
      <c r="D97" s="11"/>
      <c r="E97" s="11"/>
      <c r="F97" s="11"/>
      <c r="G97" s="11"/>
      <c r="H97" s="11"/>
      <c r="I97" s="11"/>
      <c r="J97" s="11"/>
      <c r="K97" s="11"/>
      <c r="L97" s="11"/>
      <c r="M97" s="11"/>
    </row>
    <row r="98" spans="1:13">
      <c r="A98" s="32"/>
      <c r="B98" s="11"/>
      <c r="C98" s="11"/>
      <c r="D98" s="11"/>
      <c r="E98" s="11"/>
      <c r="F98" s="11"/>
      <c r="G98" s="11"/>
      <c r="H98" s="11"/>
      <c r="I98" s="11"/>
      <c r="J98" s="11"/>
      <c r="K98" s="11"/>
      <c r="L98" s="11"/>
      <c r="M98" s="11"/>
    </row>
    <row r="99" spans="1:13">
      <c r="A99" s="32"/>
      <c r="B99" s="495"/>
      <c r="C99" s="495"/>
      <c r="D99" s="495"/>
      <c r="E99" s="495"/>
      <c r="F99" s="495"/>
      <c r="G99" s="495"/>
      <c r="H99" s="495"/>
      <c r="I99" s="495"/>
      <c r="J99" s="495"/>
      <c r="K99" s="495"/>
      <c r="L99" s="495"/>
      <c r="M99" s="495"/>
    </row>
    <row r="100" spans="1:13">
      <c r="A100" s="32"/>
      <c r="B100" s="495"/>
      <c r="C100" s="495"/>
      <c r="D100" s="495"/>
      <c r="E100" s="495"/>
      <c r="F100" s="495"/>
      <c r="G100" s="495"/>
      <c r="H100" s="495"/>
      <c r="I100" s="495"/>
      <c r="J100" s="495"/>
      <c r="K100" s="495"/>
      <c r="L100" s="495"/>
      <c r="M100" s="495"/>
    </row>
    <row r="101" spans="1:13">
      <c r="A101" s="495"/>
      <c r="B101" s="495"/>
      <c r="C101" s="495"/>
      <c r="D101" s="495"/>
      <c r="E101" s="495"/>
      <c r="F101" s="495"/>
      <c r="G101" s="495"/>
      <c r="H101" s="495"/>
      <c r="I101" s="495"/>
      <c r="J101" s="495"/>
      <c r="K101" s="495"/>
      <c r="L101" s="495"/>
      <c r="M101" s="495"/>
    </row>
    <row r="102" spans="1:13">
      <c r="A102" s="495"/>
      <c r="B102" s="495"/>
      <c r="C102" s="495"/>
      <c r="D102" s="495"/>
      <c r="E102" s="495"/>
      <c r="F102" s="495"/>
      <c r="G102" s="495"/>
      <c r="H102" s="495"/>
      <c r="I102" s="495"/>
      <c r="J102" s="495"/>
      <c r="K102" s="495"/>
      <c r="L102" s="495"/>
      <c r="M102" s="495"/>
    </row>
    <row r="103" spans="1:13">
      <c r="A103" s="495"/>
      <c r="B103" s="495"/>
      <c r="C103" s="495"/>
      <c r="D103" s="495"/>
      <c r="E103" s="495"/>
      <c r="F103" s="495"/>
      <c r="G103" s="495"/>
      <c r="H103" s="495"/>
      <c r="I103" s="495"/>
      <c r="J103" s="495"/>
      <c r="K103" s="495"/>
      <c r="L103" s="495"/>
      <c r="M103" s="495"/>
    </row>
    <row r="104" spans="1:13">
      <c r="A104" s="495"/>
      <c r="B104" s="495"/>
      <c r="C104" s="495"/>
      <c r="D104" s="495"/>
      <c r="E104" s="495"/>
      <c r="F104" s="495"/>
      <c r="G104" s="495"/>
      <c r="H104" s="495"/>
      <c r="I104" s="495"/>
      <c r="J104" s="495"/>
      <c r="K104" s="495"/>
      <c r="L104" s="495"/>
      <c r="M104" s="495"/>
    </row>
    <row r="105" spans="1:13">
      <c r="A105" s="495"/>
      <c r="B105" s="495"/>
      <c r="C105" s="495"/>
      <c r="D105" s="495"/>
      <c r="E105" s="495"/>
      <c r="F105" s="495"/>
      <c r="G105" s="495"/>
      <c r="H105" s="495"/>
      <c r="I105" s="495"/>
      <c r="J105" s="495"/>
      <c r="K105" s="495"/>
      <c r="L105" s="495"/>
      <c r="M105" s="495"/>
    </row>
    <row r="106" spans="1:13">
      <c r="A106" s="495"/>
      <c r="B106" s="495"/>
      <c r="C106" s="495"/>
      <c r="D106" s="495"/>
      <c r="E106" s="495"/>
      <c r="F106" s="495"/>
      <c r="G106" s="495"/>
      <c r="H106" s="495"/>
      <c r="I106" s="495"/>
      <c r="J106" s="495"/>
      <c r="K106" s="495"/>
      <c r="L106" s="495"/>
      <c r="M106" s="495"/>
    </row>
    <row r="107" spans="1:13">
      <c r="A107" s="495"/>
      <c r="B107" s="495"/>
      <c r="C107" s="495"/>
      <c r="D107" s="495"/>
      <c r="E107" s="495"/>
      <c r="F107" s="495"/>
      <c r="G107" s="495"/>
      <c r="H107" s="495"/>
      <c r="I107" s="495"/>
      <c r="J107" s="495"/>
      <c r="K107" s="495"/>
      <c r="L107" s="495"/>
      <c r="M107" s="495"/>
    </row>
    <row r="108" spans="1:13">
      <c r="A108" s="495"/>
      <c r="B108" s="495"/>
      <c r="C108" s="495"/>
      <c r="D108" s="495"/>
      <c r="E108" s="495"/>
      <c r="F108" s="495"/>
      <c r="G108" s="495"/>
      <c r="H108" s="495"/>
      <c r="I108" s="495"/>
      <c r="J108" s="495"/>
      <c r="K108" s="495"/>
      <c r="L108" s="495"/>
      <c r="M108" s="495"/>
    </row>
    <row r="109" spans="1:13">
      <c r="A109" s="495"/>
      <c r="B109" s="495"/>
      <c r="C109" s="495"/>
      <c r="D109" s="495"/>
      <c r="E109" s="495"/>
      <c r="F109" s="495"/>
      <c r="G109" s="495"/>
      <c r="H109" s="495"/>
      <c r="I109" s="495"/>
      <c r="J109" s="495"/>
      <c r="K109" s="495"/>
      <c r="L109" s="495"/>
      <c r="M109" s="495"/>
    </row>
    <row r="110" spans="1:13">
      <c r="A110" s="495"/>
      <c r="B110" s="495"/>
      <c r="C110" s="495"/>
      <c r="D110" s="495"/>
      <c r="E110" s="495"/>
      <c r="F110" s="495"/>
      <c r="G110" s="495"/>
      <c r="H110" s="495"/>
      <c r="I110" s="495"/>
      <c r="J110" s="495"/>
      <c r="K110" s="495"/>
      <c r="L110" s="495"/>
      <c r="M110" s="495"/>
    </row>
    <row r="111" spans="1:13">
      <c r="A111" s="495"/>
      <c r="B111" s="495"/>
      <c r="C111" s="495"/>
      <c r="D111" s="495"/>
      <c r="E111" s="495"/>
      <c r="F111" s="495"/>
      <c r="G111" s="495"/>
      <c r="H111" s="495"/>
      <c r="I111" s="495"/>
      <c r="J111" s="495"/>
      <c r="K111" s="495"/>
      <c r="L111" s="495"/>
      <c r="M111" s="495"/>
    </row>
    <row r="112" spans="1:13">
      <c r="A112" s="495"/>
      <c r="B112" s="495"/>
      <c r="C112" s="495"/>
      <c r="D112" s="495"/>
      <c r="E112" s="495"/>
      <c r="F112" s="495"/>
      <c r="G112" s="495"/>
      <c r="H112" s="495"/>
      <c r="I112" s="495"/>
      <c r="J112" s="495"/>
      <c r="K112" s="495"/>
      <c r="L112" s="495"/>
      <c r="M112" s="495"/>
    </row>
    <row r="113" spans="1:13">
      <c r="A113" s="495"/>
      <c r="B113" s="495"/>
      <c r="C113" s="495"/>
      <c r="D113" s="495"/>
      <c r="E113" s="495"/>
      <c r="F113" s="495"/>
      <c r="G113" s="495"/>
      <c r="H113" s="495"/>
      <c r="I113" s="495"/>
      <c r="J113" s="495"/>
      <c r="K113" s="495"/>
      <c r="L113" s="495"/>
      <c r="M113" s="495"/>
    </row>
    <row r="114" spans="1:13">
      <c r="A114" s="495"/>
      <c r="B114" s="495"/>
      <c r="C114" s="495"/>
      <c r="D114" s="495"/>
      <c r="E114" s="495"/>
      <c r="F114" s="495"/>
      <c r="G114" s="495"/>
      <c r="H114" s="495"/>
      <c r="I114" s="495"/>
      <c r="J114" s="495"/>
      <c r="K114" s="495"/>
      <c r="L114" s="495"/>
      <c r="M114" s="495"/>
    </row>
    <row r="115" spans="1:13">
      <c r="A115" s="495"/>
      <c r="B115" s="495"/>
      <c r="C115" s="495"/>
      <c r="D115" s="495"/>
      <c r="E115" s="495"/>
      <c r="F115" s="495"/>
      <c r="G115" s="495"/>
      <c r="H115" s="495"/>
      <c r="I115" s="495"/>
      <c r="J115" s="495"/>
      <c r="K115" s="495"/>
      <c r="L115" s="495"/>
      <c r="M115" s="495"/>
    </row>
    <row r="116" spans="1:13">
      <c r="A116" s="495"/>
      <c r="B116" s="495"/>
      <c r="C116" s="495"/>
      <c r="D116" s="495"/>
      <c r="E116" s="495"/>
      <c r="F116" s="495"/>
      <c r="G116" s="495"/>
      <c r="H116" s="495"/>
      <c r="I116" s="495"/>
      <c r="J116" s="495"/>
      <c r="K116" s="495"/>
      <c r="L116" s="495"/>
      <c r="M116" s="495"/>
    </row>
    <row r="117" spans="1:13">
      <c r="A117" s="495"/>
      <c r="B117" s="495"/>
      <c r="C117" s="495"/>
      <c r="D117" s="495"/>
      <c r="E117" s="495"/>
      <c r="F117" s="495"/>
      <c r="G117" s="495"/>
      <c r="H117" s="495"/>
      <c r="I117" s="495"/>
      <c r="J117" s="495"/>
      <c r="K117" s="495"/>
      <c r="L117" s="495"/>
      <c r="M117" s="495"/>
    </row>
    <row r="118" spans="1:13">
      <c r="A118" s="495"/>
      <c r="B118" s="495"/>
      <c r="C118" s="495"/>
      <c r="D118" s="495"/>
      <c r="E118" s="495"/>
      <c r="F118" s="495"/>
      <c r="G118" s="495"/>
      <c r="H118" s="495"/>
      <c r="I118" s="495"/>
      <c r="J118" s="495"/>
      <c r="K118" s="495"/>
      <c r="L118" s="495"/>
      <c r="M118" s="495"/>
    </row>
    <row r="119" spans="1:13">
      <c r="A119" s="495"/>
      <c r="B119" s="495"/>
      <c r="C119" s="495"/>
      <c r="D119" s="495"/>
      <c r="E119" s="495"/>
      <c r="F119" s="495"/>
      <c r="G119" s="495"/>
      <c r="H119" s="495"/>
      <c r="I119" s="495"/>
      <c r="J119" s="495"/>
      <c r="K119" s="495"/>
      <c r="L119" s="495"/>
      <c r="M119" s="495"/>
    </row>
    <row r="120" spans="1:13">
      <c r="A120" s="495"/>
      <c r="B120" s="495"/>
      <c r="C120" s="495"/>
      <c r="D120" s="495"/>
      <c r="E120" s="495"/>
      <c r="F120" s="495"/>
      <c r="G120" s="495"/>
      <c r="H120" s="495"/>
      <c r="I120" s="495"/>
      <c r="J120" s="495"/>
      <c r="K120" s="495"/>
      <c r="L120" s="495"/>
      <c r="M120" s="495"/>
    </row>
    <row r="121" spans="1:13">
      <c r="A121" s="495"/>
      <c r="B121" s="495"/>
      <c r="C121" s="495"/>
      <c r="D121" s="495"/>
      <c r="E121" s="495"/>
      <c r="F121" s="495"/>
      <c r="G121" s="495"/>
      <c r="H121" s="495"/>
      <c r="I121" s="495"/>
      <c r="J121" s="495"/>
      <c r="K121" s="495"/>
      <c r="L121" s="495"/>
      <c r="M121" s="495"/>
    </row>
    <row r="122" spans="1:13">
      <c r="A122" s="495"/>
      <c r="B122" s="495"/>
      <c r="C122" s="495"/>
      <c r="D122" s="495"/>
      <c r="E122" s="495"/>
      <c r="F122" s="495"/>
      <c r="G122" s="495"/>
      <c r="H122" s="495"/>
      <c r="I122" s="495"/>
      <c r="J122" s="495"/>
      <c r="K122" s="495"/>
      <c r="L122" s="495"/>
      <c r="M122" s="495"/>
    </row>
    <row r="123" spans="1:13">
      <c r="A123" s="495"/>
      <c r="B123" s="495"/>
      <c r="C123" s="495"/>
      <c r="D123" s="495"/>
      <c r="E123" s="495"/>
      <c r="F123" s="495"/>
      <c r="G123" s="495"/>
      <c r="H123" s="495"/>
      <c r="I123" s="495"/>
      <c r="J123" s="495"/>
      <c r="K123" s="495"/>
      <c r="L123" s="495"/>
      <c r="M123" s="495"/>
    </row>
    <row r="124" spans="1:13">
      <c r="A124" s="495"/>
      <c r="B124" s="495"/>
      <c r="C124" s="495"/>
      <c r="D124" s="495"/>
      <c r="E124" s="495"/>
      <c r="F124" s="495"/>
      <c r="G124" s="495"/>
      <c r="H124" s="495"/>
      <c r="I124" s="495"/>
      <c r="J124" s="495"/>
      <c r="K124" s="495"/>
      <c r="L124" s="495"/>
      <c r="M124" s="495"/>
    </row>
    <row r="125" spans="1:13">
      <c r="A125" s="495"/>
      <c r="B125" s="495"/>
      <c r="C125" s="495"/>
      <c r="D125" s="495"/>
      <c r="E125" s="495"/>
      <c r="F125" s="495"/>
      <c r="G125" s="495"/>
      <c r="H125" s="495"/>
      <c r="I125" s="495"/>
      <c r="J125" s="495"/>
      <c r="K125" s="495"/>
      <c r="L125" s="495"/>
      <c r="M125" s="495"/>
    </row>
    <row r="126" spans="1:13">
      <c r="A126" s="495"/>
      <c r="B126" s="495"/>
      <c r="C126" s="495"/>
      <c r="D126" s="495"/>
      <c r="E126" s="495"/>
      <c r="F126" s="495"/>
      <c r="G126" s="495"/>
      <c r="H126" s="495"/>
      <c r="I126" s="495"/>
      <c r="J126" s="495"/>
      <c r="K126" s="495"/>
      <c r="L126" s="495"/>
      <c r="M126" s="495"/>
    </row>
    <row r="127" spans="1:13">
      <c r="A127" s="495"/>
      <c r="B127" s="495"/>
      <c r="C127" s="495"/>
      <c r="D127" s="495"/>
      <c r="E127" s="495"/>
      <c r="F127" s="495"/>
      <c r="G127" s="495"/>
      <c r="H127" s="495"/>
      <c r="I127" s="495"/>
      <c r="J127" s="495"/>
      <c r="K127" s="495"/>
      <c r="L127" s="495"/>
      <c r="M127" s="495"/>
    </row>
    <row r="128" spans="1:13">
      <c r="A128" s="495"/>
      <c r="B128" s="495"/>
      <c r="C128" s="495"/>
      <c r="D128" s="495"/>
      <c r="E128" s="495"/>
      <c r="F128" s="495"/>
      <c r="G128" s="495"/>
      <c r="H128" s="495"/>
      <c r="I128" s="495"/>
      <c r="J128" s="495"/>
      <c r="K128" s="495"/>
      <c r="L128" s="495"/>
      <c r="M128" s="495"/>
    </row>
    <row r="129" spans="1:13">
      <c r="A129" s="495"/>
      <c r="B129" s="495"/>
      <c r="C129" s="495"/>
      <c r="D129" s="495"/>
      <c r="E129" s="495"/>
      <c r="F129" s="495"/>
      <c r="G129" s="495"/>
      <c r="H129" s="495"/>
      <c r="I129" s="495"/>
      <c r="J129" s="495"/>
      <c r="K129" s="495"/>
      <c r="L129" s="495"/>
      <c r="M129" s="495"/>
    </row>
    <row r="130" spans="1:13">
      <c r="A130" s="495"/>
      <c r="B130" s="495"/>
      <c r="C130" s="495"/>
      <c r="D130" s="495"/>
      <c r="E130" s="495"/>
      <c r="F130" s="495"/>
      <c r="G130" s="495"/>
      <c r="H130" s="495"/>
      <c r="I130" s="495"/>
      <c r="J130" s="495"/>
      <c r="K130" s="495"/>
      <c r="L130" s="495"/>
      <c r="M130" s="495"/>
    </row>
    <row r="131" spans="1:13">
      <c r="A131" s="495"/>
      <c r="B131" s="495"/>
      <c r="C131" s="495"/>
      <c r="D131" s="495"/>
      <c r="E131" s="495"/>
      <c r="F131" s="495"/>
      <c r="G131" s="495"/>
      <c r="H131" s="495"/>
      <c r="I131" s="495"/>
      <c r="J131" s="495"/>
      <c r="K131" s="495"/>
      <c r="L131" s="495"/>
      <c r="M131" s="495"/>
    </row>
    <row r="132" spans="1:13">
      <c r="A132" s="495"/>
      <c r="B132" s="495"/>
      <c r="C132" s="495"/>
      <c r="D132" s="495"/>
      <c r="E132" s="495"/>
      <c r="F132" s="495"/>
      <c r="G132" s="495"/>
      <c r="H132" s="495"/>
      <c r="I132" s="495"/>
      <c r="J132" s="495"/>
      <c r="K132" s="495"/>
      <c r="L132" s="495"/>
      <c r="M132" s="495"/>
    </row>
    <row r="133" spans="1:13">
      <c r="A133" s="495"/>
      <c r="B133" s="495"/>
      <c r="C133" s="495"/>
      <c r="D133" s="495"/>
      <c r="E133" s="495"/>
      <c r="F133" s="495"/>
      <c r="G133" s="495"/>
      <c r="H133" s="495"/>
      <c r="I133" s="495"/>
      <c r="J133" s="495"/>
      <c r="K133" s="495"/>
      <c r="L133" s="495"/>
      <c r="M133" s="495"/>
    </row>
    <row r="134" spans="1:13">
      <c r="A134" s="495"/>
      <c r="B134" s="495"/>
      <c r="C134" s="495"/>
      <c r="D134" s="495"/>
      <c r="E134" s="495"/>
      <c r="F134" s="495"/>
      <c r="G134" s="495"/>
      <c r="H134" s="495"/>
      <c r="I134" s="495"/>
      <c r="J134" s="495"/>
      <c r="K134" s="495"/>
      <c r="L134" s="495"/>
      <c r="M134" s="495"/>
    </row>
    <row r="135" spans="1:13">
      <c r="A135" s="495"/>
      <c r="B135" s="495"/>
      <c r="C135" s="495"/>
      <c r="D135" s="495"/>
      <c r="E135" s="495"/>
      <c r="F135" s="495"/>
      <c r="G135" s="495"/>
      <c r="H135" s="495"/>
      <c r="I135" s="495"/>
      <c r="J135" s="495"/>
      <c r="K135" s="495"/>
      <c r="L135" s="495"/>
      <c r="M135" s="495"/>
    </row>
    <row r="136" spans="1:13">
      <c r="A136" s="495"/>
      <c r="B136" s="495"/>
      <c r="C136" s="495"/>
      <c r="D136" s="495"/>
      <c r="E136" s="495"/>
      <c r="F136" s="495"/>
      <c r="G136" s="495"/>
      <c r="H136" s="495"/>
      <c r="I136" s="495"/>
      <c r="J136" s="495"/>
      <c r="K136" s="495"/>
      <c r="L136" s="495"/>
      <c r="M136" s="495"/>
    </row>
    <row r="137" spans="1:13">
      <c r="A137" s="495"/>
      <c r="B137" s="495"/>
      <c r="C137" s="495"/>
      <c r="D137" s="495"/>
      <c r="E137" s="495"/>
      <c r="F137" s="495"/>
      <c r="G137" s="495"/>
      <c r="H137" s="495"/>
      <c r="I137" s="495"/>
      <c r="J137" s="495"/>
      <c r="K137" s="495"/>
      <c r="L137" s="495"/>
      <c r="M137" s="495"/>
    </row>
    <row r="138" spans="1:13">
      <c r="A138" s="495"/>
      <c r="B138" s="495"/>
      <c r="C138" s="495"/>
      <c r="D138" s="495"/>
      <c r="E138" s="495"/>
      <c r="F138" s="495"/>
      <c r="G138" s="495"/>
      <c r="H138" s="495"/>
      <c r="I138" s="495"/>
      <c r="J138" s="495"/>
      <c r="K138" s="495"/>
      <c r="L138" s="495"/>
      <c r="M138" s="495"/>
    </row>
    <row r="139" spans="1:13">
      <c r="A139" s="495"/>
      <c r="B139" s="495"/>
      <c r="C139" s="495"/>
      <c r="D139" s="495"/>
      <c r="E139" s="495"/>
      <c r="F139" s="495"/>
      <c r="G139" s="495"/>
      <c r="H139" s="495"/>
      <c r="I139" s="495"/>
      <c r="J139" s="495"/>
      <c r="K139" s="495"/>
      <c r="L139" s="495"/>
      <c r="M139" s="495"/>
    </row>
    <row r="140" spans="1:13">
      <c r="A140" s="495"/>
      <c r="B140" s="495"/>
      <c r="C140" s="495"/>
      <c r="D140" s="495"/>
      <c r="E140" s="495"/>
      <c r="F140" s="495"/>
      <c r="G140" s="495"/>
      <c r="H140" s="495"/>
      <c r="I140" s="495"/>
      <c r="J140" s="495"/>
      <c r="K140" s="495"/>
      <c r="L140" s="495"/>
      <c r="M140" s="495"/>
    </row>
    <row r="141" spans="1:13">
      <c r="A141" s="495"/>
      <c r="B141" s="495"/>
      <c r="C141" s="495"/>
      <c r="D141" s="495"/>
      <c r="E141" s="495"/>
      <c r="F141" s="495"/>
      <c r="G141" s="495"/>
      <c r="H141" s="495"/>
      <c r="I141" s="495"/>
      <c r="J141" s="495"/>
      <c r="K141" s="495"/>
      <c r="L141" s="495"/>
      <c r="M141" s="495"/>
    </row>
    <row r="142" spans="1:13">
      <c r="A142" s="495"/>
      <c r="B142" s="495"/>
      <c r="C142" s="495"/>
      <c r="D142" s="495"/>
      <c r="E142" s="495"/>
      <c r="F142" s="495"/>
      <c r="G142" s="495"/>
      <c r="H142" s="495"/>
      <c r="I142" s="495"/>
      <c r="J142" s="495"/>
      <c r="K142" s="495"/>
      <c r="L142" s="495"/>
      <c r="M142" s="495"/>
    </row>
    <row r="143" spans="1:13">
      <c r="A143" s="495"/>
      <c r="B143" s="495"/>
      <c r="C143" s="495"/>
      <c r="D143" s="495"/>
      <c r="E143" s="495"/>
      <c r="F143" s="495"/>
      <c r="G143" s="495"/>
      <c r="H143" s="495"/>
      <c r="I143" s="495"/>
      <c r="J143" s="495"/>
      <c r="K143" s="495"/>
      <c r="L143" s="495"/>
      <c r="M143" s="495"/>
    </row>
    <row r="144" spans="1:13">
      <c r="A144" s="495"/>
      <c r="B144" s="495"/>
      <c r="C144" s="495"/>
      <c r="D144" s="495"/>
      <c r="E144" s="495"/>
      <c r="F144" s="495"/>
      <c r="G144" s="495"/>
      <c r="H144" s="495"/>
      <c r="I144" s="495"/>
      <c r="J144" s="495"/>
      <c r="K144" s="495"/>
      <c r="L144" s="495"/>
      <c r="M144" s="495"/>
    </row>
    <row r="145" spans="1:13">
      <c r="A145" s="495"/>
      <c r="B145" s="495"/>
      <c r="C145" s="495"/>
      <c r="D145" s="495"/>
      <c r="E145" s="495"/>
      <c r="F145" s="495"/>
      <c r="G145" s="495"/>
      <c r="H145" s="495"/>
      <c r="I145" s="495"/>
      <c r="J145" s="495"/>
      <c r="K145" s="495"/>
      <c r="L145" s="495"/>
      <c r="M145" s="495"/>
    </row>
    <row r="146" spans="1:13">
      <c r="A146" s="495"/>
      <c r="B146" s="495"/>
      <c r="C146" s="495"/>
      <c r="D146" s="495"/>
      <c r="E146" s="495"/>
      <c r="F146" s="495"/>
      <c r="G146" s="495"/>
      <c r="H146" s="495"/>
      <c r="I146" s="495"/>
      <c r="J146" s="495"/>
      <c r="K146" s="495"/>
      <c r="L146" s="495"/>
      <c r="M146" s="495"/>
    </row>
    <row r="147" spans="1:13">
      <c r="A147" s="495"/>
      <c r="B147" s="495"/>
      <c r="C147" s="495"/>
      <c r="D147" s="495"/>
      <c r="E147" s="495"/>
      <c r="F147" s="495"/>
      <c r="G147" s="495"/>
      <c r="H147" s="495"/>
      <c r="I147" s="495"/>
      <c r="J147" s="495"/>
      <c r="K147" s="495"/>
      <c r="L147" s="495"/>
      <c r="M147" s="495"/>
    </row>
    <row r="148" spans="1:13">
      <c r="A148" s="495"/>
      <c r="B148" s="495"/>
      <c r="C148" s="495"/>
      <c r="D148" s="495"/>
      <c r="E148" s="495"/>
      <c r="F148" s="495"/>
      <c r="G148" s="495"/>
      <c r="H148" s="495"/>
      <c r="I148" s="495"/>
      <c r="J148" s="495"/>
      <c r="K148" s="495"/>
      <c r="L148" s="495"/>
      <c r="M148" s="495"/>
    </row>
    <row r="149" spans="1:13">
      <c r="A149" s="495"/>
      <c r="B149" s="495"/>
      <c r="C149" s="495"/>
      <c r="D149" s="495"/>
      <c r="E149" s="495"/>
      <c r="F149" s="495"/>
      <c r="G149" s="495"/>
      <c r="H149" s="495"/>
      <c r="I149" s="495"/>
      <c r="J149" s="495"/>
      <c r="K149" s="495"/>
      <c r="L149" s="495"/>
      <c r="M149" s="495"/>
    </row>
    <row r="150" spans="1:13">
      <c r="A150" s="495"/>
      <c r="B150" s="495"/>
      <c r="C150" s="495"/>
      <c r="D150" s="495"/>
      <c r="E150" s="495"/>
      <c r="F150" s="495"/>
      <c r="G150" s="495"/>
      <c r="H150" s="495"/>
      <c r="I150" s="495"/>
      <c r="J150" s="495"/>
      <c r="K150" s="495"/>
      <c r="L150" s="495"/>
      <c r="M150" s="495"/>
    </row>
    <row r="151" spans="1:13">
      <c r="A151" s="495"/>
      <c r="B151" s="495"/>
      <c r="C151" s="495"/>
      <c r="D151" s="495"/>
      <c r="E151" s="495"/>
      <c r="F151" s="495"/>
      <c r="G151" s="495"/>
      <c r="H151" s="495"/>
      <c r="I151" s="495"/>
      <c r="J151" s="495"/>
      <c r="K151" s="495"/>
      <c r="L151" s="495"/>
      <c r="M151" s="495"/>
    </row>
    <row r="152" spans="1:13">
      <c r="A152" s="495"/>
      <c r="B152" s="495"/>
      <c r="C152" s="495"/>
      <c r="D152" s="495"/>
      <c r="E152" s="495"/>
      <c r="F152" s="495"/>
      <c r="G152" s="495"/>
      <c r="H152" s="495"/>
      <c r="I152" s="495"/>
      <c r="J152" s="495"/>
      <c r="K152" s="495"/>
      <c r="L152" s="495"/>
      <c r="M152" s="495"/>
    </row>
    <row r="153" spans="1:13">
      <c r="A153" s="495"/>
      <c r="B153" s="495"/>
      <c r="C153" s="495"/>
      <c r="D153" s="495"/>
      <c r="E153" s="495"/>
      <c r="F153" s="495"/>
      <c r="G153" s="495"/>
      <c r="H153" s="495"/>
      <c r="I153" s="495"/>
      <c r="J153" s="495"/>
      <c r="K153" s="495"/>
      <c r="L153" s="495"/>
      <c r="M153" s="495"/>
    </row>
    <row r="154" spans="1:13">
      <c r="A154" s="495"/>
      <c r="B154" s="495"/>
      <c r="C154" s="495"/>
      <c r="D154" s="495"/>
      <c r="E154" s="495"/>
      <c r="F154" s="495"/>
      <c r="G154" s="495"/>
      <c r="H154" s="495"/>
      <c r="I154" s="495"/>
      <c r="J154" s="495"/>
      <c r="K154" s="495"/>
      <c r="L154" s="495"/>
      <c r="M154" s="495"/>
    </row>
    <row r="155" spans="1:13">
      <c r="A155" s="495"/>
      <c r="B155" s="495"/>
      <c r="C155" s="495"/>
      <c r="D155" s="495"/>
      <c r="E155" s="495"/>
      <c r="F155" s="495"/>
      <c r="G155" s="495"/>
      <c r="H155" s="495"/>
      <c r="I155" s="495"/>
      <c r="J155" s="495"/>
      <c r="K155" s="495"/>
      <c r="L155" s="495"/>
      <c r="M155" s="495"/>
    </row>
    <row r="156" spans="1:13">
      <c r="A156" s="495"/>
      <c r="B156" s="495"/>
      <c r="C156" s="495"/>
      <c r="D156" s="495"/>
      <c r="E156" s="495"/>
      <c r="F156" s="495"/>
      <c r="G156" s="495"/>
      <c r="H156" s="495"/>
      <c r="I156" s="495"/>
      <c r="J156" s="495"/>
      <c r="K156" s="495"/>
      <c r="L156" s="495"/>
      <c r="M156" s="495"/>
    </row>
    <row r="157" spans="1:13">
      <c r="A157" s="495"/>
      <c r="B157" s="495"/>
      <c r="C157" s="495"/>
      <c r="D157" s="495"/>
      <c r="E157" s="495"/>
      <c r="F157" s="495"/>
      <c r="G157" s="495"/>
      <c r="H157" s="495"/>
      <c r="I157" s="495"/>
      <c r="J157" s="495"/>
      <c r="K157" s="495"/>
      <c r="L157" s="495"/>
      <c r="M157" s="495"/>
    </row>
    <row r="158" spans="1:13">
      <c r="A158" s="495"/>
      <c r="B158" s="495"/>
      <c r="C158" s="495"/>
      <c r="D158" s="495"/>
      <c r="E158" s="495"/>
      <c r="F158" s="495"/>
      <c r="G158" s="495"/>
      <c r="H158" s="495"/>
      <c r="I158" s="495"/>
      <c r="J158" s="495"/>
      <c r="K158" s="495"/>
      <c r="L158" s="495"/>
      <c r="M158" s="495"/>
    </row>
    <row r="159" spans="1:13">
      <c r="A159" s="495"/>
      <c r="B159" s="495"/>
      <c r="C159" s="495"/>
      <c r="D159" s="495"/>
      <c r="E159" s="495"/>
      <c r="F159" s="495"/>
      <c r="G159" s="495"/>
      <c r="H159" s="495"/>
      <c r="I159" s="495"/>
      <c r="J159" s="495"/>
      <c r="K159" s="495"/>
      <c r="L159" s="495"/>
      <c r="M159" s="495"/>
    </row>
    <row r="160" spans="1:13">
      <c r="A160" s="495"/>
      <c r="B160" s="495"/>
      <c r="C160" s="495"/>
      <c r="D160" s="495"/>
      <c r="E160" s="495"/>
      <c r="F160" s="495"/>
      <c r="G160" s="495"/>
      <c r="H160" s="495"/>
      <c r="I160" s="495"/>
      <c r="J160" s="495"/>
      <c r="K160" s="495"/>
      <c r="L160" s="495"/>
      <c r="M160" s="495"/>
    </row>
    <row r="161" spans="1:13">
      <c r="A161" s="495"/>
      <c r="B161" s="495"/>
      <c r="C161" s="495"/>
      <c r="D161" s="495"/>
      <c r="E161" s="495"/>
      <c r="F161" s="495"/>
      <c r="G161" s="495"/>
      <c r="H161" s="495"/>
      <c r="I161" s="495"/>
      <c r="J161" s="495"/>
      <c r="K161" s="495"/>
      <c r="L161" s="495"/>
      <c r="M161" s="495"/>
    </row>
    <row r="162" spans="1:13">
      <c r="A162" s="495"/>
      <c r="B162" s="495"/>
      <c r="C162" s="495"/>
      <c r="D162" s="495"/>
      <c r="E162" s="495"/>
      <c r="F162" s="495"/>
      <c r="G162" s="495"/>
      <c r="H162" s="495"/>
      <c r="I162" s="495"/>
      <c r="J162" s="495"/>
      <c r="K162" s="495"/>
      <c r="L162" s="495"/>
      <c r="M162" s="495"/>
    </row>
    <row r="163" spans="1:13">
      <c r="A163" s="495"/>
      <c r="B163" s="495"/>
      <c r="C163" s="495"/>
      <c r="D163" s="495"/>
      <c r="E163" s="495"/>
      <c r="F163" s="495"/>
      <c r="G163" s="495"/>
      <c r="H163" s="495"/>
      <c r="I163" s="495"/>
      <c r="J163" s="495"/>
      <c r="K163" s="495"/>
      <c r="L163" s="495"/>
      <c r="M163" s="495"/>
    </row>
    <row r="164" spans="1:13">
      <c r="A164" s="495"/>
      <c r="B164" s="495"/>
      <c r="C164" s="495"/>
      <c r="D164" s="495"/>
      <c r="E164" s="495"/>
      <c r="F164" s="495"/>
      <c r="G164" s="495"/>
      <c r="H164" s="495"/>
      <c r="I164" s="495"/>
      <c r="J164" s="495"/>
      <c r="K164" s="495"/>
      <c r="L164" s="495"/>
      <c r="M164" s="495"/>
    </row>
    <row r="165" spans="1:13">
      <c r="A165" s="495"/>
      <c r="B165" s="495"/>
      <c r="C165" s="495"/>
      <c r="D165" s="495"/>
      <c r="E165" s="495"/>
      <c r="F165" s="495"/>
      <c r="G165" s="495"/>
      <c r="H165" s="495"/>
      <c r="I165" s="495"/>
      <c r="J165" s="495"/>
      <c r="K165" s="495"/>
      <c r="L165" s="495"/>
      <c r="M165" s="495"/>
    </row>
    <row r="166" spans="1:13">
      <c r="A166" s="495"/>
      <c r="B166" s="495"/>
      <c r="C166" s="495"/>
      <c r="D166" s="495"/>
      <c r="E166" s="495"/>
      <c r="F166" s="495"/>
      <c r="G166" s="495"/>
      <c r="H166" s="495"/>
      <c r="I166" s="495"/>
      <c r="J166" s="495"/>
      <c r="K166" s="495"/>
      <c r="L166" s="495"/>
      <c r="M166" s="495"/>
    </row>
    <row r="167" spans="1:13">
      <c r="A167" s="495"/>
      <c r="B167" s="495"/>
      <c r="C167" s="495"/>
      <c r="D167" s="495"/>
      <c r="E167" s="495"/>
      <c r="F167" s="495"/>
      <c r="G167" s="495"/>
      <c r="H167" s="495"/>
      <c r="I167" s="495"/>
      <c r="J167" s="495"/>
      <c r="K167" s="495"/>
      <c r="L167" s="495"/>
      <c r="M167" s="495"/>
    </row>
    <row r="168" spans="1:13">
      <c r="A168" s="495"/>
      <c r="B168" s="495"/>
      <c r="C168" s="495"/>
      <c r="D168" s="495"/>
      <c r="E168" s="495"/>
      <c r="F168" s="495"/>
      <c r="G168" s="495"/>
      <c r="H168" s="495"/>
      <c r="I168" s="495"/>
      <c r="J168" s="495"/>
      <c r="K168" s="495"/>
      <c r="L168" s="495"/>
      <c r="M168" s="495"/>
    </row>
    <row r="169" spans="1:13">
      <c r="A169" s="495"/>
      <c r="B169" s="495"/>
      <c r="C169" s="495"/>
      <c r="D169" s="495"/>
      <c r="E169" s="495"/>
      <c r="F169" s="495"/>
      <c r="G169" s="495"/>
      <c r="H169" s="495"/>
      <c r="I169" s="495"/>
      <c r="J169" s="495"/>
      <c r="K169" s="495"/>
      <c r="L169" s="495"/>
      <c r="M169" s="495"/>
    </row>
    <row r="170" spans="1:13">
      <c r="A170" s="495"/>
      <c r="B170" s="495"/>
      <c r="C170" s="495"/>
      <c r="D170" s="495"/>
      <c r="E170" s="495"/>
      <c r="F170" s="495"/>
      <c r="G170" s="495"/>
      <c r="H170" s="495"/>
      <c r="I170" s="495"/>
      <c r="J170" s="495"/>
      <c r="K170" s="495"/>
      <c r="L170" s="495"/>
      <c r="M170" s="495"/>
    </row>
    <row r="171" spans="1:13">
      <c r="A171" s="495"/>
      <c r="B171" s="495"/>
      <c r="C171" s="495"/>
      <c r="D171" s="495"/>
      <c r="E171" s="495"/>
      <c r="F171" s="495"/>
      <c r="G171" s="495"/>
      <c r="H171" s="495"/>
      <c r="I171" s="495"/>
      <c r="J171" s="495"/>
      <c r="K171" s="495"/>
      <c r="L171" s="495"/>
      <c r="M171" s="495"/>
    </row>
    <row r="172" spans="1:13">
      <c r="A172" s="495"/>
      <c r="B172" s="495"/>
      <c r="C172" s="495"/>
      <c r="D172" s="495"/>
      <c r="E172" s="495"/>
      <c r="F172" s="495"/>
      <c r="G172" s="495"/>
      <c r="H172" s="495"/>
      <c r="I172" s="495"/>
      <c r="J172" s="495"/>
      <c r="K172" s="495"/>
      <c r="L172" s="495"/>
      <c r="M172" s="495"/>
    </row>
    <row r="173" spans="1:13">
      <c r="A173" s="495"/>
      <c r="B173" s="495"/>
      <c r="C173" s="495"/>
      <c r="D173" s="495"/>
      <c r="E173" s="495"/>
      <c r="F173" s="495"/>
      <c r="G173" s="495"/>
      <c r="H173" s="495"/>
      <c r="I173" s="495"/>
      <c r="J173" s="495"/>
      <c r="K173" s="495"/>
      <c r="L173" s="495"/>
      <c r="M173" s="495"/>
    </row>
    <row r="174" spans="1:13">
      <c r="A174" s="495"/>
      <c r="B174" s="495"/>
      <c r="C174" s="495"/>
      <c r="D174" s="495"/>
      <c r="E174" s="495"/>
      <c r="F174" s="495"/>
      <c r="G174" s="495"/>
      <c r="H174" s="495"/>
      <c r="I174" s="495"/>
      <c r="J174" s="495"/>
      <c r="K174" s="495"/>
      <c r="L174" s="495"/>
      <c r="M174" s="495"/>
    </row>
    <row r="175" spans="1:13">
      <c r="A175" s="495"/>
      <c r="B175" s="495"/>
      <c r="C175" s="495"/>
      <c r="D175" s="495"/>
      <c r="E175" s="495"/>
      <c r="F175" s="495"/>
      <c r="G175" s="495"/>
      <c r="H175" s="495"/>
      <c r="I175" s="495"/>
      <c r="J175" s="495"/>
      <c r="K175" s="495"/>
      <c r="L175" s="495"/>
      <c r="M175" s="495"/>
    </row>
    <row r="176" spans="1:13">
      <c r="A176" s="495"/>
      <c r="B176" s="495"/>
      <c r="C176" s="495"/>
      <c r="D176" s="495"/>
      <c r="E176" s="495"/>
      <c r="F176" s="495"/>
      <c r="G176" s="495"/>
      <c r="H176" s="495"/>
      <c r="I176" s="495"/>
      <c r="J176" s="495"/>
      <c r="K176" s="495"/>
      <c r="L176" s="495"/>
      <c r="M176" s="495"/>
    </row>
    <row r="177" spans="1:13">
      <c r="A177" s="495"/>
      <c r="B177" s="495"/>
      <c r="C177" s="495"/>
      <c r="D177" s="495"/>
      <c r="E177" s="495"/>
      <c r="F177" s="495"/>
      <c r="G177" s="495"/>
      <c r="H177" s="495"/>
      <c r="I177" s="495"/>
      <c r="J177" s="495"/>
      <c r="K177" s="495"/>
      <c r="L177" s="495"/>
      <c r="M177" s="495"/>
    </row>
    <row r="178" spans="1:13">
      <c r="A178" s="495"/>
      <c r="B178" s="495"/>
      <c r="C178" s="495"/>
      <c r="D178" s="495"/>
      <c r="E178" s="495"/>
      <c r="F178" s="495"/>
      <c r="G178" s="495"/>
      <c r="H178" s="495"/>
      <c r="I178" s="495"/>
      <c r="J178" s="495"/>
      <c r="K178" s="495"/>
      <c r="L178" s="495"/>
      <c r="M178" s="495"/>
    </row>
    <row r="179" spans="1:13">
      <c r="A179" s="495"/>
      <c r="B179" s="495"/>
      <c r="C179" s="495"/>
      <c r="D179" s="495"/>
      <c r="E179" s="495"/>
      <c r="F179" s="495"/>
      <c r="G179" s="495"/>
      <c r="H179" s="495"/>
      <c r="I179" s="495"/>
      <c r="J179" s="495"/>
      <c r="K179" s="495"/>
      <c r="L179" s="495"/>
      <c r="M179" s="495"/>
    </row>
    <row r="180" spans="1:13">
      <c r="A180" s="495"/>
      <c r="B180" s="495"/>
      <c r="C180" s="495"/>
      <c r="D180" s="495"/>
      <c r="E180" s="495"/>
      <c r="F180" s="495"/>
      <c r="G180" s="495"/>
      <c r="H180" s="495"/>
      <c r="I180" s="495"/>
      <c r="J180" s="495"/>
      <c r="K180" s="495"/>
      <c r="L180" s="495"/>
      <c r="M180" s="495"/>
    </row>
    <row r="181" spans="1:13">
      <c r="A181" s="495"/>
      <c r="B181" s="495"/>
      <c r="C181" s="495"/>
      <c r="D181" s="495"/>
      <c r="E181" s="495"/>
      <c r="F181" s="495"/>
      <c r="G181" s="495"/>
      <c r="H181" s="495"/>
      <c r="I181" s="495"/>
      <c r="J181" s="495"/>
      <c r="K181" s="495"/>
      <c r="L181" s="495"/>
      <c r="M181" s="495"/>
    </row>
    <row r="182" spans="1:13">
      <c r="A182" s="495"/>
      <c r="B182" s="495"/>
      <c r="C182" s="495"/>
      <c r="D182" s="495"/>
      <c r="E182" s="495"/>
      <c r="F182" s="495"/>
      <c r="G182" s="495"/>
      <c r="H182" s="495"/>
      <c r="I182" s="495"/>
      <c r="J182" s="495"/>
      <c r="K182" s="495"/>
      <c r="L182" s="495"/>
      <c r="M182" s="495"/>
    </row>
    <row r="183" spans="1:13">
      <c r="A183" s="495"/>
      <c r="B183" s="495"/>
      <c r="C183" s="495"/>
      <c r="D183" s="495"/>
      <c r="E183" s="495"/>
      <c r="F183" s="495"/>
      <c r="G183" s="495"/>
      <c r="H183" s="495"/>
      <c r="I183" s="495"/>
      <c r="J183" s="495"/>
      <c r="K183" s="495"/>
      <c r="L183" s="495"/>
      <c r="M183" s="495"/>
    </row>
    <row r="184" spans="1:13">
      <c r="A184" s="495"/>
      <c r="B184" s="495"/>
      <c r="C184" s="495"/>
      <c r="D184" s="495"/>
      <c r="E184" s="495"/>
      <c r="F184" s="495"/>
      <c r="G184" s="495"/>
      <c r="H184" s="495"/>
      <c r="I184" s="495"/>
      <c r="J184" s="495"/>
      <c r="K184" s="495"/>
      <c r="L184" s="495"/>
      <c r="M184" s="495"/>
    </row>
    <row r="185" spans="1:13">
      <c r="A185" s="495"/>
      <c r="B185" s="495"/>
      <c r="C185" s="495"/>
      <c r="D185" s="495"/>
      <c r="E185" s="495"/>
      <c r="F185" s="495"/>
      <c r="G185" s="495"/>
      <c r="H185" s="495"/>
      <c r="I185" s="495"/>
      <c r="J185" s="495"/>
      <c r="K185" s="495"/>
      <c r="L185" s="495"/>
      <c r="M185" s="495"/>
    </row>
    <row r="186" spans="1:13">
      <c r="A186" s="495"/>
      <c r="B186" s="495"/>
      <c r="C186" s="495"/>
      <c r="D186" s="495"/>
      <c r="E186" s="495"/>
      <c r="F186" s="495"/>
      <c r="G186" s="495"/>
      <c r="H186" s="495"/>
      <c r="I186" s="495"/>
      <c r="J186" s="495"/>
      <c r="K186" s="495"/>
      <c r="L186" s="495"/>
      <c r="M186" s="495"/>
    </row>
    <row r="187" spans="1:13">
      <c r="A187" s="495"/>
      <c r="B187" s="495"/>
      <c r="C187" s="495"/>
      <c r="D187" s="495"/>
      <c r="E187" s="495"/>
      <c r="F187" s="495"/>
      <c r="G187" s="495"/>
      <c r="H187" s="495"/>
      <c r="I187" s="495"/>
      <c r="J187" s="495"/>
      <c r="K187" s="495"/>
      <c r="L187" s="495"/>
      <c r="M187" s="495"/>
    </row>
    <row r="188" spans="1:13">
      <c r="A188" s="495"/>
      <c r="B188" s="495"/>
      <c r="C188" s="495"/>
      <c r="D188" s="495"/>
      <c r="E188" s="495"/>
      <c r="F188" s="495"/>
      <c r="G188" s="495"/>
      <c r="H188" s="495"/>
      <c r="I188" s="495"/>
      <c r="J188" s="495"/>
      <c r="K188" s="495"/>
      <c r="L188" s="495"/>
      <c r="M188" s="495"/>
    </row>
    <row r="189" spans="1:13">
      <c r="A189" s="495"/>
      <c r="B189" s="495"/>
      <c r="C189" s="495"/>
      <c r="D189" s="495"/>
      <c r="E189" s="495"/>
      <c r="F189" s="495"/>
      <c r="G189" s="495"/>
      <c r="H189" s="495"/>
      <c r="I189" s="495"/>
      <c r="J189" s="495"/>
      <c r="K189" s="495"/>
      <c r="L189" s="495"/>
      <c r="M189" s="495"/>
    </row>
    <row r="190" spans="1:13">
      <c r="A190" s="495"/>
      <c r="B190" s="495"/>
      <c r="C190" s="495"/>
      <c r="D190" s="495"/>
      <c r="E190" s="495"/>
      <c r="F190" s="495"/>
      <c r="G190" s="495"/>
      <c r="H190" s="495"/>
      <c r="I190" s="495"/>
      <c r="J190" s="495"/>
      <c r="K190" s="495"/>
      <c r="L190" s="495"/>
      <c r="M190" s="495"/>
    </row>
    <row r="191" spans="1:13">
      <c r="A191" s="495"/>
      <c r="B191" s="495"/>
      <c r="C191" s="495"/>
      <c r="D191" s="495"/>
      <c r="E191" s="495"/>
      <c r="F191" s="495"/>
      <c r="G191" s="495"/>
      <c r="H191" s="495"/>
      <c r="I191" s="495"/>
      <c r="J191" s="495"/>
      <c r="K191" s="495"/>
      <c r="L191" s="495"/>
      <c r="M191" s="495"/>
    </row>
    <row r="192" spans="1:13">
      <c r="A192" s="495"/>
      <c r="B192" s="495"/>
      <c r="C192" s="495"/>
      <c r="D192" s="495"/>
      <c r="E192" s="495"/>
      <c r="F192" s="495"/>
      <c r="G192" s="495"/>
      <c r="H192" s="495"/>
      <c r="I192" s="495"/>
      <c r="J192" s="495"/>
      <c r="K192" s="495"/>
      <c r="L192" s="495"/>
      <c r="M192" s="495"/>
    </row>
    <row r="193" spans="1:13">
      <c r="A193" s="495"/>
      <c r="B193" s="495"/>
      <c r="C193" s="495"/>
      <c r="D193" s="495"/>
      <c r="E193" s="495"/>
      <c r="F193" s="495"/>
      <c r="G193" s="495"/>
      <c r="H193" s="495"/>
      <c r="I193" s="495"/>
      <c r="J193" s="495"/>
      <c r="K193" s="495"/>
      <c r="L193" s="495"/>
      <c r="M193" s="495"/>
    </row>
    <row r="194" spans="1:13">
      <c r="A194" s="495"/>
      <c r="B194" s="495"/>
      <c r="C194" s="495"/>
      <c r="D194" s="495"/>
      <c r="E194" s="495"/>
      <c r="F194" s="495"/>
      <c r="G194" s="495"/>
      <c r="H194" s="495"/>
      <c r="I194" s="495"/>
      <c r="J194" s="495"/>
      <c r="K194" s="495"/>
      <c r="L194" s="495"/>
      <c r="M194" s="495"/>
    </row>
    <row r="195" spans="1:13">
      <c r="A195" s="495"/>
      <c r="B195" s="495"/>
      <c r="C195" s="495"/>
      <c r="D195" s="495"/>
      <c r="E195" s="495"/>
      <c r="F195" s="495"/>
      <c r="G195" s="495"/>
      <c r="H195" s="495"/>
      <c r="I195" s="495"/>
      <c r="J195" s="495"/>
      <c r="K195" s="495"/>
      <c r="L195" s="495"/>
      <c r="M195" s="495"/>
    </row>
    <row r="196" spans="1:13">
      <c r="A196" s="495"/>
      <c r="B196" s="495"/>
      <c r="C196" s="495"/>
      <c r="D196" s="495"/>
      <c r="E196" s="495"/>
      <c r="F196" s="495"/>
      <c r="G196" s="495"/>
      <c r="H196" s="495"/>
      <c r="I196" s="495"/>
      <c r="J196" s="495"/>
      <c r="K196" s="495"/>
      <c r="L196" s="495"/>
      <c r="M196" s="495"/>
    </row>
    <row r="197" spans="1:13">
      <c r="A197" s="495"/>
      <c r="B197" s="495"/>
      <c r="C197" s="495"/>
      <c r="D197" s="495"/>
      <c r="E197" s="495"/>
      <c r="F197" s="495"/>
      <c r="G197" s="495"/>
      <c r="H197" s="495"/>
      <c r="I197" s="495"/>
      <c r="J197" s="495"/>
      <c r="K197" s="495"/>
      <c r="L197" s="495"/>
      <c r="M197" s="495"/>
    </row>
    <row r="198" spans="1:13">
      <c r="A198" s="495"/>
      <c r="B198" s="495"/>
      <c r="C198" s="495"/>
      <c r="D198" s="495"/>
      <c r="E198" s="495"/>
      <c r="F198" s="495"/>
      <c r="G198" s="495"/>
      <c r="H198" s="495"/>
      <c r="I198" s="495"/>
      <c r="J198" s="495"/>
      <c r="K198" s="495"/>
      <c r="L198" s="495"/>
      <c r="M198" s="495"/>
    </row>
    <row r="199" spans="1:13">
      <c r="A199" s="495"/>
      <c r="B199" s="495"/>
      <c r="C199" s="495"/>
      <c r="D199" s="495"/>
      <c r="E199" s="495"/>
      <c r="F199" s="495"/>
      <c r="G199" s="495"/>
      <c r="H199" s="495"/>
      <c r="I199" s="495"/>
      <c r="J199" s="495"/>
      <c r="K199" s="495"/>
      <c r="L199" s="495"/>
      <c r="M199" s="495"/>
    </row>
    <row r="200" spans="1:13">
      <c r="A200" s="495"/>
      <c r="B200" s="495"/>
      <c r="C200" s="495"/>
      <c r="D200" s="495"/>
      <c r="E200" s="495"/>
      <c r="F200" s="495"/>
      <c r="G200" s="495"/>
      <c r="H200" s="495"/>
      <c r="I200" s="495"/>
      <c r="J200" s="495"/>
      <c r="K200" s="495"/>
      <c r="L200" s="495"/>
      <c r="M200" s="495"/>
    </row>
    <row r="201" spans="1:13">
      <c r="A201" s="495"/>
      <c r="B201" s="495"/>
      <c r="C201" s="495"/>
      <c r="D201" s="495"/>
      <c r="E201" s="495"/>
      <c r="F201" s="495"/>
      <c r="G201" s="495"/>
      <c r="H201" s="495"/>
      <c r="I201" s="495"/>
      <c r="J201" s="495"/>
      <c r="K201" s="495"/>
      <c r="L201" s="495"/>
      <c r="M201" s="495"/>
    </row>
    <row r="202" spans="1:13">
      <c r="A202" s="495"/>
      <c r="B202" s="495"/>
      <c r="C202" s="495"/>
      <c r="D202" s="495"/>
      <c r="E202" s="495"/>
      <c r="F202" s="495"/>
      <c r="G202" s="495"/>
      <c r="H202" s="495"/>
      <c r="I202" s="495"/>
      <c r="J202" s="495"/>
      <c r="K202" s="495"/>
      <c r="L202" s="495"/>
      <c r="M202" s="495"/>
    </row>
    <row r="203" spans="1:13">
      <c r="A203" s="495"/>
      <c r="B203" s="495"/>
      <c r="C203" s="495"/>
      <c r="D203" s="495"/>
      <c r="E203" s="495"/>
      <c r="F203" s="495"/>
      <c r="G203" s="495"/>
      <c r="H203" s="495"/>
      <c r="I203" s="495"/>
      <c r="J203" s="495"/>
      <c r="K203" s="495"/>
      <c r="L203" s="495"/>
      <c r="M203" s="495"/>
    </row>
    <row r="204" spans="1:13">
      <c r="A204" s="495"/>
      <c r="B204" s="495"/>
      <c r="C204" s="495"/>
      <c r="D204" s="495"/>
      <c r="E204" s="495"/>
      <c r="F204" s="495"/>
      <c r="G204" s="495"/>
      <c r="H204" s="495"/>
      <c r="I204" s="495"/>
      <c r="J204" s="495"/>
      <c r="K204" s="495"/>
      <c r="L204" s="495"/>
      <c r="M204" s="495"/>
    </row>
    <row r="205" spans="1:13">
      <c r="A205" s="495"/>
      <c r="B205" s="495"/>
      <c r="C205" s="495"/>
      <c r="D205" s="495"/>
      <c r="E205" s="495"/>
      <c r="F205" s="495"/>
      <c r="G205" s="495"/>
      <c r="H205" s="495"/>
      <c r="I205" s="495"/>
      <c r="J205" s="495"/>
      <c r="K205" s="495"/>
      <c r="L205" s="495"/>
      <c r="M205" s="495"/>
    </row>
    <row r="206" spans="1:13">
      <c r="A206" s="495"/>
      <c r="B206" s="495"/>
      <c r="C206" s="495"/>
      <c r="D206" s="495"/>
      <c r="E206" s="495"/>
      <c r="F206" s="495"/>
      <c r="G206" s="495"/>
      <c r="H206" s="495"/>
      <c r="I206" s="495"/>
      <c r="J206" s="495"/>
      <c r="K206" s="495"/>
      <c r="L206" s="495"/>
      <c r="M206" s="495"/>
    </row>
    <row r="207" spans="1:13">
      <c r="A207" s="495"/>
      <c r="B207" s="495"/>
      <c r="C207" s="495"/>
      <c r="D207" s="495"/>
      <c r="E207" s="495"/>
      <c r="F207" s="495"/>
      <c r="G207" s="495"/>
      <c r="H207" s="495"/>
      <c r="I207" s="495"/>
      <c r="J207" s="495"/>
      <c r="K207" s="495"/>
      <c r="L207" s="495"/>
      <c r="M207" s="495"/>
    </row>
    <row r="208" spans="1:13">
      <c r="A208" s="495"/>
      <c r="B208" s="495"/>
      <c r="C208" s="495"/>
      <c r="D208" s="495"/>
      <c r="E208" s="495"/>
      <c r="F208" s="495"/>
      <c r="G208" s="495"/>
      <c r="H208" s="495"/>
      <c r="I208" s="495"/>
      <c r="J208" s="495"/>
      <c r="K208" s="495"/>
      <c r="L208" s="495"/>
      <c r="M208" s="495"/>
    </row>
    <row r="209" spans="1:13">
      <c r="A209" s="495"/>
      <c r="B209" s="495"/>
      <c r="C209" s="495"/>
      <c r="D209" s="495"/>
      <c r="E209" s="495"/>
      <c r="F209" s="495"/>
      <c r="G209" s="495"/>
      <c r="H209" s="495"/>
      <c r="I209" s="495"/>
      <c r="J209" s="495"/>
      <c r="K209" s="495"/>
      <c r="L209" s="495"/>
      <c r="M209" s="495"/>
    </row>
    <row r="210" spans="1:13">
      <c r="A210" s="495"/>
      <c r="B210" s="495"/>
      <c r="C210" s="495"/>
      <c r="D210" s="495"/>
      <c r="E210" s="495"/>
      <c r="F210" s="495"/>
      <c r="G210" s="495"/>
      <c r="H210" s="495"/>
      <c r="I210" s="495"/>
      <c r="J210" s="495"/>
      <c r="K210" s="495"/>
      <c r="L210" s="495"/>
      <c r="M210" s="495"/>
    </row>
    <row r="211" spans="1:13">
      <c r="A211" s="495"/>
      <c r="B211" s="495"/>
      <c r="C211" s="495"/>
      <c r="D211" s="495"/>
      <c r="E211" s="495"/>
      <c r="F211" s="495"/>
      <c r="G211" s="495"/>
      <c r="H211" s="495"/>
      <c r="I211" s="495"/>
      <c r="J211" s="495"/>
      <c r="K211" s="495"/>
      <c r="L211" s="495"/>
      <c r="M211" s="495"/>
    </row>
    <row r="212" spans="1:13">
      <c r="A212" s="495"/>
      <c r="B212" s="495"/>
      <c r="C212" s="495"/>
      <c r="D212" s="495"/>
      <c r="E212" s="495"/>
      <c r="F212" s="495"/>
      <c r="G212" s="495"/>
      <c r="H212" s="495"/>
      <c r="I212" s="495"/>
      <c r="J212" s="495"/>
      <c r="K212" s="495"/>
      <c r="L212" s="495"/>
      <c r="M212" s="495"/>
    </row>
    <row r="213" spans="1:13">
      <c r="A213" s="495"/>
      <c r="B213" s="495"/>
      <c r="C213" s="495"/>
      <c r="D213" s="495"/>
      <c r="E213" s="495"/>
      <c r="F213" s="495"/>
      <c r="G213" s="495"/>
      <c r="H213" s="495"/>
      <c r="I213" s="495"/>
      <c r="J213" s="495"/>
      <c r="K213" s="495"/>
      <c r="L213" s="495"/>
      <c r="M213" s="495"/>
    </row>
    <row r="214" spans="1:13">
      <c r="A214" s="495"/>
      <c r="B214" s="495"/>
      <c r="C214" s="495"/>
      <c r="D214" s="495"/>
      <c r="E214" s="495"/>
      <c r="F214" s="495"/>
      <c r="G214" s="495"/>
      <c r="H214" s="495"/>
      <c r="I214" s="495"/>
      <c r="J214" s="495"/>
      <c r="K214" s="495"/>
      <c r="L214" s="495"/>
      <c r="M214" s="495"/>
    </row>
    <row r="215" spans="1:13">
      <c r="A215" s="495"/>
      <c r="B215" s="495"/>
      <c r="C215" s="495"/>
      <c r="D215" s="495"/>
      <c r="E215" s="495"/>
      <c r="F215" s="495"/>
      <c r="G215" s="495"/>
      <c r="H215" s="495"/>
      <c r="I215" s="495"/>
      <c r="J215" s="495"/>
      <c r="K215" s="495"/>
      <c r="L215" s="495"/>
      <c r="M215" s="495"/>
    </row>
    <row r="216" spans="1:13">
      <c r="A216" s="495"/>
      <c r="B216" s="495"/>
      <c r="C216" s="495"/>
      <c r="D216" s="495"/>
      <c r="E216" s="495"/>
      <c r="F216" s="495"/>
      <c r="G216" s="495"/>
      <c r="H216" s="495"/>
      <c r="I216" s="495"/>
      <c r="J216" s="495"/>
      <c r="K216" s="495"/>
      <c r="L216" s="495"/>
      <c r="M216" s="495"/>
    </row>
    <row r="217" spans="1:13">
      <c r="A217" s="495"/>
    </row>
    <row r="218" spans="1:13">
      <c r="A218" s="495"/>
    </row>
  </sheetData>
  <sheetProtection password="D974" sheet="1" formatCells="0" formatColumns="0" formatRows="0" insertRows="0"/>
  <protectedRanges>
    <protectedRange password="DDF4" sqref="A2 A21:D23 I21:J23 A28:D30 I28:J30 A36:A37" name="Range1"/>
    <protectedRange password="DDF4" sqref="M8:M16" name="Range1_1"/>
    <protectedRange password="DDF4" sqref="N8:N20" name="Range1_1_1"/>
  </protectedRanges>
  <mergeCells count="13">
    <mergeCell ref="B47:C47"/>
    <mergeCell ref="A1:J1"/>
    <mergeCell ref="A2:J2"/>
    <mergeCell ref="A3:J3"/>
    <mergeCell ref="K17:K19"/>
    <mergeCell ref="A34:E34"/>
    <mergeCell ref="M38:M42"/>
    <mergeCell ref="A40:C40"/>
    <mergeCell ref="B46:C46"/>
    <mergeCell ref="L17:L19"/>
    <mergeCell ref="K20:K27"/>
    <mergeCell ref="L20:L27"/>
    <mergeCell ref="L38:L42"/>
  </mergeCells>
  <pageMargins left="0.75" right="0.75" top="1" bottom="1" header="0.5" footer="0.5"/>
  <pageSetup scale="51" orientation="landscape" horizontalDpi="1200"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73"/>
  <sheetViews>
    <sheetView workbookViewId="0">
      <selection activeCell="A9" sqref="A9"/>
    </sheetView>
  </sheetViews>
  <sheetFormatPr defaultRowHeight="12.5"/>
  <cols>
    <col min="1" max="1" width="39.26953125" customWidth="1"/>
    <col min="4" max="4" width="12.1796875" customWidth="1"/>
    <col min="6" max="6" width="9.81640625" customWidth="1"/>
    <col min="7" max="7" width="11.453125" customWidth="1"/>
    <col min="257" max="257" width="39.26953125" customWidth="1"/>
    <col min="260" max="260" width="12.1796875" customWidth="1"/>
    <col min="262" max="262" width="9.81640625" customWidth="1"/>
    <col min="263" max="263" width="11.453125" customWidth="1"/>
    <col min="513" max="513" width="39.26953125" customWidth="1"/>
    <col min="516" max="516" width="12.1796875" customWidth="1"/>
    <col min="518" max="518" width="9.81640625" customWidth="1"/>
    <col min="519" max="519" width="11.453125" customWidth="1"/>
    <col min="769" max="769" width="39.26953125" customWidth="1"/>
    <col min="772" max="772" width="12.1796875" customWidth="1"/>
    <col min="774" max="774" width="9.81640625" customWidth="1"/>
    <col min="775" max="775" width="11.453125" customWidth="1"/>
    <col min="1025" max="1025" width="39.26953125" customWidth="1"/>
    <col min="1028" max="1028" width="12.1796875" customWidth="1"/>
    <col min="1030" max="1030" width="9.81640625" customWidth="1"/>
    <col min="1031" max="1031" width="11.453125" customWidth="1"/>
    <col min="1281" max="1281" width="39.26953125" customWidth="1"/>
    <col min="1284" max="1284" width="12.1796875" customWidth="1"/>
    <col min="1286" max="1286" width="9.81640625" customWidth="1"/>
    <col min="1287" max="1287" width="11.453125" customWidth="1"/>
    <col min="1537" max="1537" width="39.26953125" customWidth="1"/>
    <col min="1540" max="1540" width="12.1796875" customWidth="1"/>
    <col min="1542" max="1542" width="9.81640625" customWidth="1"/>
    <col min="1543" max="1543" width="11.453125" customWidth="1"/>
    <col min="1793" max="1793" width="39.26953125" customWidth="1"/>
    <col min="1796" max="1796" width="12.1796875" customWidth="1"/>
    <col min="1798" max="1798" width="9.81640625" customWidth="1"/>
    <col min="1799" max="1799" width="11.453125" customWidth="1"/>
    <col min="2049" max="2049" width="39.26953125" customWidth="1"/>
    <col min="2052" max="2052" width="12.1796875" customWidth="1"/>
    <col min="2054" max="2054" width="9.81640625" customWidth="1"/>
    <col min="2055" max="2055" width="11.453125" customWidth="1"/>
    <col min="2305" max="2305" width="39.26953125" customWidth="1"/>
    <col min="2308" max="2308" width="12.1796875" customWidth="1"/>
    <col min="2310" max="2310" width="9.81640625" customWidth="1"/>
    <col min="2311" max="2311" width="11.453125" customWidth="1"/>
    <col min="2561" max="2561" width="39.26953125" customWidth="1"/>
    <col min="2564" max="2564" width="12.1796875" customWidth="1"/>
    <col min="2566" max="2566" width="9.81640625" customWidth="1"/>
    <col min="2567" max="2567" width="11.453125" customWidth="1"/>
    <col min="2817" max="2817" width="39.26953125" customWidth="1"/>
    <col min="2820" max="2820" width="12.1796875" customWidth="1"/>
    <col min="2822" max="2822" width="9.81640625" customWidth="1"/>
    <col min="2823" max="2823" width="11.453125" customWidth="1"/>
    <col min="3073" max="3073" width="39.26953125" customWidth="1"/>
    <col min="3076" max="3076" width="12.1796875" customWidth="1"/>
    <col min="3078" max="3078" width="9.81640625" customWidth="1"/>
    <col min="3079" max="3079" width="11.453125" customWidth="1"/>
    <col min="3329" max="3329" width="39.26953125" customWidth="1"/>
    <col min="3332" max="3332" width="12.1796875" customWidth="1"/>
    <col min="3334" max="3334" width="9.81640625" customWidth="1"/>
    <col min="3335" max="3335" width="11.453125" customWidth="1"/>
    <col min="3585" max="3585" width="39.26953125" customWidth="1"/>
    <col min="3588" max="3588" width="12.1796875" customWidth="1"/>
    <col min="3590" max="3590" width="9.81640625" customWidth="1"/>
    <col min="3591" max="3591" width="11.453125" customWidth="1"/>
    <col min="3841" max="3841" width="39.26953125" customWidth="1"/>
    <col min="3844" max="3844" width="12.1796875" customWidth="1"/>
    <col min="3846" max="3846" width="9.81640625" customWidth="1"/>
    <col min="3847" max="3847" width="11.453125" customWidth="1"/>
    <col min="4097" max="4097" width="39.26953125" customWidth="1"/>
    <col min="4100" max="4100" width="12.1796875" customWidth="1"/>
    <col min="4102" max="4102" width="9.81640625" customWidth="1"/>
    <col min="4103" max="4103" width="11.453125" customWidth="1"/>
    <col min="4353" max="4353" width="39.26953125" customWidth="1"/>
    <col min="4356" max="4356" width="12.1796875" customWidth="1"/>
    <col min="4358" max="4358" width="9.81640625" customWidth="1"/>
    <col min="4359" max="4359" width="11.453125" customWidth="1"/>
    <col min="4609" max="4609" width="39.26953125" customWidth="1"/>
    <col min="4612" max="4612" width="12.1796875" customWidth="1"/>
    <col min="4614" max="4614" width="9.81640625" customWidth="1"/>
    <col min="4615" max="4615" width="11.453125" customWidth="1"/>
    <col min="4865" max="4865" width="39.26953125" customWidth="1"/>
    <col min="4868" max="4868" width="12.1796875" customWidth="1"/>
    <col min="4870" max="4870" width="9.81640625" customWidth="1"/>
    <col min="4871" max="4871" width="11.453125" customWidth="1"/>
    <col min="5121" max="5121" width="39.26953125" customWidth="1"/>
    <col min="5124" max="5124" width="12.1796875" customWidth="1"/>
    <col min="5126" max="5126" width="9.81640625" customWidth="1"/>
    <col min="5127" max="5127" width="11.453125" customWidth="1"/>
    <col min="5377" max="5377" width="39.26953125" customWidth="1"/>
    <col min="5380" max="5380" width="12.1796875" customWidth="1"/>
    <col min="5382" max="5382" width="9.81640625" customWidth="1"/>
    <col min="5383" max="5383" width="11.453125" customWidth="1"/>
    <col min="5633" max="5633" width="39.26953125" customWidth="1"/>
    <col min="5636" max="5636" width="12.1796875" customWidth="1"/>
    <col min="5638" max="5638" width="9.81640625" customWidth="1"/>
    <col min="5639" max="5639" width="11.453125" customWidth="1"/>
    <col min="5889" max="5889" width="39.26953125" customWidth="1"/>
    <col min="5892" max="5892" width="12.1796875" customWidth="1"/>
    <col min="5894" max="5894" width="9.81640625" customWidth="1"/>
    <col min="5895" max="5895" width="11.453125" customWidth="1"/>
    <col min="6145" max="6145" width="39.26953125" customWidth="1"/>
    <col min="6148" max="6148" width="12.1796875" customWidth="1"/>
    <col min="6150" max="6150" width="9.81640625" customWidth="1"/>
    <col min="6151" max="6151" width="11.453125" customWidth="1"/>
    <col min="6401" max="6401" width="39.26953125" customWidth="1"/>
    <col min="6404" max="6404" width="12.1796875" customWidth="1"/>
    <col min="6406" max="6406" width="9.81640625" customWidth="1"/>
    <col min="6407" max="6407" width="11.453125" customWidth="1"/>
    <col min="6657" max="6657" width="39.26953125" customWidth="1"/>
    <col min="6660" max="6660" width="12.1796875" customWidth="1"/>
    <col min="6662" max="6662" width="9.81640625" customWidth="1"/>
    <col min="6663" max="6663" width="11.453125" customWidth="1"/>
    <col min="6913" max="6913" width="39.26953125" customWidth="1"/>
    <col min="6916" max="6916" width="12.1796875" customWidth="1"/>
    <col min="6918" max="6918" width="9.81640625" customWidth="1"/>
    <col min="6919" max="6919" width="11.453125" customWidth="1"/>
    <col min="7169" max="7169" width="39.26953125" customWidth="1"/>
    <col min="7172" max="7172" width="12.1796875" customWidth="1"/>
    <col min="7174" max="7174" width="9.81640625" customWidth="1"/>
    <col min="7175" max="7175" width="11.453125" customWidth="1"/>
    <col min="7425" max="7425" width="39.26953125" customWidth="1"/>
    <col min="7428" max="7428" width="12.1796875" customWidth="1"/>
    <col min="7430" max="7430" width="9.81640625" customWidth="1"/>
    <col min="7431" max="7431" width="11.453125" customWidth="1"/>
    <col min="7681" max="7681" width="39.26953125" customWidth="1"/>
    <col min="7684" max="7684" width="12.1796875" customWidth="1"/>
    <col min="7686" max="7686" width="9.81640625" customWidth="1"/>
    <col min="7687" max="7687" width="11.453125" customWidth="1"/>
    <col min="7937" max="7937" width="39.26953125" customWidth="1"/>
    <col min="7940" max="7940" width="12.1796875" customWidth="1"/>
    <col min="7942" max="7942" width="9.81640625" customWidth="1"/>
    <col min="7943" max="7943" width="11.453125" customWidth="1"/>
    <col min="8193" max="8193" width="39.26953125" customWidth="1"/>
    <col min="8196" max="8196" width="12.1796875" customWidth="1"/>
    <col min="8198" max="8198" width="9.81640625" customWidth="1"/>
    <col min="8199" max="8199" width="11.453125" customWidth="1"/>
    <col min="8449" max="8449" width="39.26953125" customWidth="1"/>
    <col min="8452" max="8452" width="12.1796875" customWidth="1"/>
    <col min="8454" max="8454" width="9.81640625" customWidth="1"/>
    <col min="8455" max="8455" width="11.453125" customWidth="1"/>
    <col min="8705" max="8705" width="39.26953125" customWidth="1"/>
    <col min="8708" max="8708" width="12.1796875" customWidth="1"/>
    <col min="8710" max="8710" width="9.81640625" customWidth="1"/>
    <col min="8711" max="8711" width="11.453125" customWidth="1"/>
    <col min="8961" max="8961" width="39.26953125" customWidth="1"/>
    <col min="8964" max="8964" width="12.1796875" customWidth="1"/>
    <col min="8966" max="8966" width="9.81640625" customWidth="1"/>
    <col min="8967" max="8967" width="11.453125" customWidth="1"/>
    <col min="9217" max="9217" width="39.26953125" customWidth="1"/>
    <col min="9220" max="9220" width="12.1796875" customWidth="1"/>
    <col min="9222" max="9222" width="9.81640625" customWidth="1"/>
    <col min="9223" max="9223" width="11.453125" customWidth="1"/>
    <col min="9473" max="9473" width="39.26953125" customWidth="1"/>
    <col min="9476" max="9476" width="12.1796875" customWidth="1"/>
    <col min="9478" max="9478" width="9.81640625" customWidth="1"/>
    <col min="9479" max="9479" width="11.453125" customWidth="1"/>
    <col min="9729" max="9729" width="39.26953125" customWidth="1"/>
    <col min="9732" max="9732" width="12.1796875" customWidth="1"/>
    <col min="9734" max="9734" width="9.81640625" customWidth="1"/>
    <col min="9735" max="9735" width="11.453125" customWidth="1"/>
    <col min="9985" max="9985" width="39.26953125" customWidth="1"/>
    <col min="9988" max="9988" width="12.1796875" customWidth="1"/>
    <col min="9990" max="9990" width="9.81640625" customWidth="1"/>
    <col min="9991" max="9991" width="11.453125" customWidth="1"/>
    <col min="10241" max="10241" width="39.26953125" customWidth="1"/>
    <col min="10244" max="10244" width="12.1796875" customWidth="1"/>
    <col min="10246" max="10246" width="9.81640625" customWidth="1"/>
    <col min="10247" max="10247" width="11.453125" customWidth="1"/>
    <col min="10497" max="10497" width="39.26953125" customWidth="1"/>
    <col min="10500" max="10500" width="12.1796875" customWidth="1"/>
    <col min="10502" max="10502" width="9.81640625" customWidth="1"/>
    <col min="10503" max="10503" width="11.453125" customWidth="1"/>
    <col min="10753" max="10753" width="39.26953125" customWidth="1"/>
    <col min="10756" max="10756" width="12.1796875" customWidth="1"/>
    <col min="10758" max="10758" width="9.81640625" customWidth="1"/>
    <col min="10759" max="10759" width="11.453125" customWidth="1"/>
    <col min="11009" max="11009" width="39.26953125" customWidth="1"/>
    <col min="11012" max="11012" width="12.1796875" customWidth="1"/>
    <col min="11014" max="11014" width="9.81640625" customWidth="1"/>
    <col min="11015" max="11015" width="11.453125" customWidth="1"/>
    <col min="11265" max="11265" width="39.26953125" customWidth="1"/>
    <col min="11268" max="11268" width="12.1796875" customWidth="1"/>
    <col min="11270" max="11270" width="9.81640625" customWidth="1"/>
    <col min="11271" max="11271" width="11.453125" customWidth="1"/>
    <col min="11521" max="11521" width="39.26953125" customWidth="1"/>
    <col min="11524" max="11524" width="12.1796875" customWidth="1"/>
    <col min="11526" max="11526" width="9.81640625" customWidth="1"/>
    <col min="11527" max="11527" width="11.453125" customWidth="1"/>
    <col min="11777" max="11777" width="39.26953125" customWidth="1"/>
    <col min="11780" max="11780" width="12.1796875" customWidth="1"/>
    <col min="11782" max="11782" width="9.81640625" customWidth="1"/>
    <col min="11783" max="11783" width="11.453125" customWidth="1"/>
    <col min="12033" max="12033" width="39.26953125" customWidth="1"/>
    <col min="12036" max="12036" width="12.1796875" customWidth="1"/>
    <col min="12038" max="12038" width="9.81640625" customWidth="1"/>
    <col min="12039" max="12039" width="11.453125" customWidth="1"/>
    <col min="12289" max="12289" width="39.26953125" customWidth="1"/>
    <col min="12292" max="12292" width="12.1796875" customWidth="1"/>
    <col min="12294" max="12294" width="9.81640625" customWidth="1"/>
    <col min="12295" max="12295" width="11.453125" customWidth="1"/>
    <col min="12545" max="12545" width="39.26953125" customWidth="1"/>
    <col min="12548" max="12548" width="12.1796875" customWidth="1"/>
    <col min="12550" max="12550" width="9.81640625" customWidth="1"/>
    <col min="12551" max="12551" width="11.453125" customWidth="1"/>
    <col min="12801" max="12801" width="39.26953125" customWidth="1"/>
    <col min="12804" max="12804" width="12.1796875" customWidth="1"/>
    <col min="12806" max="12806" width="9.81640625" customWidth="1"/>
    <col min="12807" max="12807" width="11.453125" customWidth="1"/>
    <col min="13057" max="13057" width="39.26953125" customWidth="1"/>
    <col min="13060" max="13060" width="12.1796875" customWidth="1"/>
    <col min="13062" max="13062" width="9.81640625" customWidth="1"/>
    <col min="13063" max="13063" width="11.453125" customWidth="1"/>
    <col min="13313" max="13313" width="39.26953125" customWidth="1"/>
    <col min="13316" max="13316" width="12.1796875" customWidth="1"/>
    <col min="13318" max="13318" width="9.81640625" customWidth="1"/>
    <col min="13319" max="13319" width="11.453125" customWidth="1"/>
    <col min="13569" max="13569" width="39.26953125" customWidth="1"/>
    <col min="13572" max="13572" width="12.1796875" customWidth="1"/>
    <col min="13574" max="13574" width="9.81640625" customWidth="1"/>
    <col min="13575" max="13575" width="11.453125" customWidth="1"/>
    <col min="13825" max="13825" width="39.26953125" customWidth="1"/>
    <col min="13828" max="13828" width="12.1796875" customWidth="1"/>
    <col min="13830" max="13830" width="9.81640625" customWidth="1"/>
    <col min="13831" max="13831" width="11.453125" customWidth="1"/>
    <col min="14081" max="14081" width="39.26953125" customWidth="1"/>
    <col min="14084" max="14084" width="12.1796875" customWidth="1"/>
    <col min="14086" max="14086" width="9.81640625" customWidth="1"/>
    <col min="14087" max="14087" width="11.453125" customWidth="1"/>
    <col min="14337" max="14337" width="39.26953125" customWidth="1"/>
    <col min="14340" max="14340" width="12.1796875" customWidth="1"/>
    <col min="14342" max="14342" width="9.81640625" customWidth="1"/>
    <col min="14343" max="14343" width="11.453125" customWidth="1"/>
    <col min="14593" max="14593" width="39.26953125" customWidth="1"/>
    <col min="14596" max="14596" width="12.1796875" customWidth="1"/>
    <col min="14598" max="14598" width="9.81640625" customWidth="1"/>
    <col min="14599" max="14599" width="11.453125" customWidth="1"/>
    <col min="14849" max="14849" width="39.26953125" customWidth="1"/>
    <col min="14852" max="14852" width="12.1796875" customWidth="1"/>
    <col min="14854" max="14854" width="9.81640625" customWidth="1"/>
    <col min="14855" max="14855" width="11.453125" customWidth="1"/>
    <col min="15105" max="15105" width="39.26953125" customWidth="1"/>
    <col min="15108" max="15108" width="12.1796875" customWidth="1"/>
    <col min="15110" max="15110" width="9.81640625" customWidth="1"/>
    <col min="15111" max="15111" width="11.453125" customWidth="1"/>
    <col min="15361" max="15361" width="39.26953125" customWidth="1"/>
    <col min="15364" max="15364" width="12.1796875" customWidth="1"/>
    <col min="15366" max="15366" width="9.81640625" customWidth="1"/>
    <col min="15367" max="15367" width="11.453125" customWidth="1"/>
    <col min="15617" max="15617" width="39.26953125" customWidth="1"/>
    <col min="15620" max="15620" width="12.1796875" customWidth="1"/>
    <col min="15622" max="15622" width="9.81640625" customWidth="1"/>
    <col min="15623" max="15623" width="11.453125" customWidth="1"/>
    <col min="15873" max="15873" width="39.26953125" customWidth="1"/>
    <col min="15876" max="15876" width="12.1796875" customWidth="1"/>
    <col min="15878" max="15878" width="9.81640625" customWidth="1"/>
    <col min="15879" max="15879" width="11.453125" customWidth="1"/>
    <col min="16129" max="16129" width="39.26953125" customWidth="1"/>
    <col min="16132" max="16132" width="12.1796875" customWidth="1"/>
    <col min="16134" max="16134" width="9.81640625" customWidth="1"/>
    <col min="16135" max="16135" width="11.453125" customWidth="1"/>
  </cols>
  <sheetData>
    <row r="1" spans="1:14" ht="14">
      <c r="A1" s="1113" t="s">
        <v>561</v>
      </c>
      <c r="B1" s="1113"/>
      <c r="C1" s="1113"/>
      <c r="D1" s="1113"/>
      <c r="E1" s="1113"/>
      <c r="F1" s="1113"/>
      <c r="G1" s="1113"/>
      <c r="H1" s="1113"/>
      <c r="I1" s="1113"/>
      <c r="J1" s="747"/>
      <c r="K1" s="747"/>
      <c r="L1" s="11"/>
      <c r="M1" s="11"/>
      <c r="N1" s="5"/>
    </row>
    <row r="2" spans="1:14" ht="14">
      <c r="A2" s="1122">
        <f>'Ex. 2 Self Score'!A4</f>
        <v>0</v>
      </c>
      <c r="B2" s="1122"/>
      <c r="C2" s="1122"/>
      <c r="D2" s="1122"/>
      <c r="E2" s="1122"/>
      <c r="F2" s="1122"/>
      <c r="G2" s="1122"/>
      <c r="H2" s="1122"/>
      <c r="I2" s="1122"/>
      <c r="J2" s="749"/>
      <c r="K2" s="749"/>
      <c r="L2" s="11"/>
      <c r="M2" s="11"/>
      <c r="N2" s="5"/>
    </row>
    <row r="3" spans="1:14" ht="14">
      <c r="A3" s="1115" t="s">
        <v>456</v>
      </c>
      <c r="B3" s="1115"/>
      <c r="C3" s="1115"/>
      <c r="D3" s="1115"/>
      <c r="E3" s="1115"/>
      <c r="F3" s="1115"/>
      <c r="G3" s="1115"/>
      <c r="H3" s="1115"/>
      <c r="I3" s="1115"/>
      <c r="J3" s="747"/>
      <c r="K3" s="747"/>
      <c r="L3" s="32"/>
      <c r="M3" s="32"/>
      <c r="N3" s="5"/>
    </row>
    <row r="4" spans="1:14" ht="38.25" customHeight="1">
      <c r="A4" s="747"/>
      <c r="B4" s="747"/>
      <c r="C4" s="747"/>
      <c r="D4" s="747"/>
      <c r="E4" s="747"/>
      <c r="F4" s="747"/>
      <c r="G4" s="747"/>
      <c r="H4" s="1129" t="s">
        <v>562</v>
      </c>
      <c r="I4" s="1129"/>
      <c r="J4" s="1129"/>
      <c r="K4" s="747"/>
      <c r="L4" s="32"/>
      <c r="M4" s="32"/>
      <c r="N4" s="5"/>
    </row>
    <row r="5" spans="1:14" ht="15.5">
      <c r="A5" s="33" t="s">
        <v>563</v>
      </c>
      <c r="B5" s="34"/>
      <c r="C5" s="35"/>
      <c r="D5" s="35"/>
      <c r="E5" s="35"/>
      <c r="F5" s="35"/>
      <c r="G5" s="35"/>
      <c r="H5" s="1129"/>
      <c r="I5" s="1129"/>
      <c r="J5" s="1129"/>
      <c r="K5" s="32"/>
      <c r="L5" s="32"/>
      <c r="M5" s="32"/>
      <c r="N5" s="5"/>
    </row>
    <row r="6" spans="1:14" ht="15.5">
      <c r="A6" s="750"/>
      <c r="B6" s="35"/>
      <c r="C6" s="35"/>
      <c r="D6" s="35"/>
      <c r="E6" s="35"/>
      <c r="F6" s="35"/>
      <c r="G6" s="35"/>
      <c r="H6" s="35"/>
      <c r="I6" s="32"/>
      <c r="J6" s="32"/>
      <c r="K6" s="32"/>
      <c r="L6" s="32"/>
      <c r="M6" s="32"/>
      <c r="N6" s="5"/>
    </row>
    <row r="7" spans="1:14" ht="14.5" thickBot="1">
      <c r="A7" s="748" t="s">
        <v>564</v>
      </c>
      <c r="B7" s="11"/>
      <c r="C7" s="11"/>
      <c r="D7" s="11"/>
      <c r="E7" s="11"/>
      <c r="F7" s="11"/>
      <c r="G7" s="11"/>
      <c r="H7" s="11"/>
      <c r="I7" s="11"/>
      <c r="J7" s="11"/>
      <c r="K7" s="751"/>
      <c r="L7" s="11"/>
      <c r="M7" s="11"/>
      <c r="N7" s="5"/>
    </row>
    <row r="8" spans="1:14" ht="70" thickTop="1" thickBot="1">
      <c r="A8" s="752" t="s">
        <v>565</v>
      </c>
      <c r="B8" s="552" t="s">
        <v>71</v>
      </c>
      <c r="C8" s="552" t="s">
        <v>566</v>
      </c>
      <c r="D8" s="552" t="s">
        <v>567</v>
      </c>
      <c r="E8" s="552" t="s">
        <v>70</v>
      </c>
      <c r="F8" s="37" t="s">
        <v>568</v>
      </c>
      <c r="G8" s="37" t="s">
        <v>569</v>
      </c>
      <c r="H8" s="37" t="s">
        <v>570</v>
      </c>
      <c r="I8" s="753" t="s">
        <v>571</v>
      </c>
      <c r="J8" s="754"/>
      <c r="K8" s="754"/>
      <c r="L8" s="754"/>
      <c r="M8" s="754"/>
      <c r="N8" s="5"/>
    </row>
    <row r="9" spans="1:14">
      <c r="A9" s="553"/>
      <c r="B9" s="755"/>
      <c r="C9" s="756"/>
      <c r="D9" s="9"/>
      <c r="E9" s="8"/>
      <c r="F9" s="246"/>
      <c r="G9" s="246"/>
      <c r="H9" s="757"/>
      <c r="I9" s="758">
        <f t="shared" ref="I9:I20" si="0">H9*E9</f>
        <v>0</v>
      </c>
      <c r="J9" s="759"/>
      <c r="K9" s="759"/>
      <c r="L9" s="759"/>
      <c r="M9" s="759"/>
      <c r="N9" s="5"/>
    </row>
    <row r="10" spans="1:14">
      <c r="A10" s="760"/>
      <c r="B10" s="40"/>
      <c r="C10" s="761"/>
      <c r="D10" s="762"/>
      <c r="E10" s="398"/>
      <c r="F10" s="762"/>
      <c r="G10" s="762"/>
      <c r="H10" s="763"/>
      <c r="I10" s="764">
        <f t="shared" si="0"/>
        <v>0</v>
      </c>
      <c r="J10" s="759"/>
      <c r="K10" s="759"/>
      <c r="L10" s="759"/>
      <c r="M10" s="759"/>
      <c r="N10" s="5"/>
    </row>
    <row r="11" spans="1:14">
      <c r="A11" s="555"/>
      <c r="B11" s="40"/>
      <c r="C11" s="765"/>
      <c r="D11" s="10"/>
      <c r="E11" s="7"/>
      <c r="F11" s="762"/>
      <c r="G11" s="762"/>
      <c r="H11" s="763"/>
      <c r="I11" s="764">
        <f t="shared" si="0"/>
        <v>0</v>
      </c>
      <c r="J11" s="759"/>
      <c r="K11" s="759"/>
      <c r="L11" s="759"/>
      <c r="M11" s="759"/>
      <c r="N11" s="5"/>
    </row>
    <row r="12" spans="1:14">
      <c r="A12" s="555"/>
      <c r="B12" s="40"/>
      <c r="C12" s="765"/>
      <c r="D12" s="10"/>
      <c r="E12" s="7"/>
      <c r="F12" s="762"/>
      <c r="G12" s="762"/>
      <c r="H12" s="763"/>
      <c r="I12" s="764">
        <f t="shared" si="0"/>
        <v>0</v>
      </c>
      <c r="J12" s="759"/>
      <c r="K12" s="759"/>
      <c r="L12" s="759"/>
      <c r="M12" s="759"/>
      <c r="N12" s="5"/>
    </row>
    <row r="13" spans="1:14">
      <c r="A13" s="556"/>
      <c r="B13" s="40"/>
      <c r="C13" s="765"/>
      <c r="D13" s="10"/>
      <c r="E13" s="10"/>
      <c r="F13" s="762"/>
      <c r="G13" s="762"/>
      <c r="H13" s="763"/>
      <c r="I13" s="764">
        <f t="shared" si="0"/>
        <v>0</v>
      </c>
      <c r="J13" s="759"/>
      <c r="K13" s="759"/>
      <c r="L13" s="759"/>
      <c r="M13" s="759"/>
      <c r="N13" s="5"/>
    </row>
    <row r="14" spans="1:14">
      <c r="A14" s="557"/>
      <c r="B14" s="40"/>
      <c r="C14" s="765"/>
      <c r="D14" s="10"/>
      <c r="E14" s="10"/>
      <c r="F14" s="762"/>
      <c r="G14" s="762"/>
      <c r="H14" s="763"/>
      <c r="I14" s="764">
        <f t="shared" si="0"/>
        <v>0</v>
      </c>
      <c r="J14" s="759"/>
      <c r="K14" s="759"/>
      <c r="L14" s="759"/>
      <c r="M14" s="759"/>
      <c r="N14" s="5"/>
    </row>
    <row r="15" spans="1:14">
      <c r="A15" s="556"/>
      <c r="B15" s="40"/>
      <c r="C15" s="765"/>
      <c r="D15" s="10"/>
      <c r="E15" s="10"/>
      <c r="F15" s="762"/>
      <c r="G15" s="762"/>
      <c r="H15" s="763"/>
      <c r="I15" s="764">
        <f t="shared" si="0"/>
        <v>0</v>
      </c>
      <c r="J15" s="759"/>
      <c r="K15" s="759"/>
      <c r="L15" s="759"/>
      <c r="M15" s="759"/>
      <c r="N15" s="5"/>
    </row>
    <row r="16" spans="1:14">
      <c r="A16" s="766"/>
      <c r="B16" s="40"/>
      <c r="C16" s="765"/>
      <c r="D16" s="10"/>
      <c r="E16" s="10"/>
      <c r="F16" s="762"/>
      <c r="G16" s="762"/>
      <c r="H16" s="763"/>
      <c r="I16" s="764">
        <f t="shared" si="0"/>
        <v>0</v>
      </c>
      <c r="J16" s="759"/>
      <c r="K16" s="759"/>
      <c r="L16" s="759"/>
      <c r="M16" s="759"/>
      <c r="N16" s="5"/>
    </row>
    <row r="17" spans="1:14">
      <c r="A17" s="556"/>
      <c r="B17" s="40"/>
      <c r="C17" s="765"/>
      <c r="D17" s="10"/>
      <c r="E17" s="10"/>
      <c r="F17" s="762"/>
      <c r="G17" s="762"/>
      <c r="H17" s="763"/>
      <c r="I17" s="764">
        <f t="shared" si="0"/>
        <v>0</v>
      </c>
      <c r="J17" s="759"/>
      <c r="K17" s="759"/>
      <c r="L17" s="759"/>
      <c r="M17" s="759"/>
      <c r="N17" s="5"/>
    </row>
    <row r="18" spans="1:14">
      <c r="A18" s="555"/>
      <c r="B18" s="767"/>
      <c r="C18" s="768"/>
      <c r="D18" s="769"/>
      <c r="E18" s="10"/>
      <c r="F18" s="762"/>
      <c r="G18" s="762"/>
      <c r="H18" s="763"/>
      <c r="I18" s="764">
        <f t="shared" si="0"/>
        <v>0</v>
      </c>
      <c r="J18" s="759"/>
      <c r="K18" s="759"/>
      <c r="L18" s="759"/>
      <c r="M18" s="759"/>
      <c r="N18" s="5"/>
    </row>
    <row r="19" spans="1:14">
      <c r="A19" s="770"/>
      <c r="B19" s="40"/>
      <c r="C19" s="260"/>
      <c r="D19" s="769"/>
      <c r="E19" s="10"/>
      <c r="F19" s="762"/>
      <c r="G19" s="762"/>
      <c r="H19" s="763"/>
      <c r="I19" s="764">
        <f t="shared" si="0"/>
        <v>0</v>
      </c>
      <c r="J19" s="759"/>
      <c r="K19" s="1123" t="s">
        <v>572</v>
      </c>
      <c r="L19" s="1123"/>
      <c r="M19" s="1123"/>
      <c r="N19" s="5"/>
    </row>
    <row r="20" spans="1:14" ht="13" thickBot="1">
      <c r="A20" s="771"/>
      <c r="B20" s="44"/>
      <c r="C20" s="90"/>
      <c r="D20" s="559"/>
      <c r="E20" s="559"/>
      <c r="F20" s="772"/>
      <c r="G20" s="772"/>
      <c r="H20" s="773"/>
      <c r="I20" s="774">
        <f t="shared" si="0"/>
        <v>0</v>
      </c>
      <c r="J20" s="759"/>
      <c r="K20" s="1123"/>
      <c r="L20" s="1123"/>
      <c r="M20" s="1123"/>
      <c r="N20" s="5"/>
    </row>
    <row r="21" spans="1:14" ht="14.5" thickBot="1">
      <c r="A21" s="775"/>
      <c r="B21" s="776"/>
      <c r="C21" s="776"/>
      <c r="D21" s="777" t="s">
        <v>76</v>
      </c>
      <c r="E21" s="778">
        <f>SUM(E9:E20)</f>
        <v>0</v>
      </c>
      <c r="F21" s="244"/>
      <c r="G21" s="244"/>
      <c r="H21" s="779" t="s">
        <v>571</v>
      </c>
      <c r="I21" s="780">
        <f>SUM(I9:I20)</f>
        <v>0</v>
      </c>
      <c r="J21" s="63"/>
      <c r="K21" s="1123"/>
      <c r="L21" s="1123"/>
      <c r="M21" s="1123"/>
      <c r="N21" s="5"/>
    </row>
    <row r="22" spans="1:14" ht="13" thickTop="1">
      <c r="A22" s="32"/>
      <c r="B22" s="32"/>
      <c r="C22" s="32"/>
      <c r="D22" s="47"/>
      <c r="E22" s="46"/>
      <c r="F22" s="48"/>
      <c r="G22" s="48"/>
      <c r="H22" s="48"/>
      <c r="I22" s="48"/>
      <c r="J22" s="48"/>
      <c r="K22" s="1124"/>
      <c r="L22" s="1124"/>
      <c r="M22" s="1124"/>
      <c r="N22" s="5"/>
    </row>
    <row r="23" spans="1:14" ht="14.5" thickBot="1">
      <c r="A23" s="748" t="s">
        <v>573</v>
      </c>
      <c r="B23" s="11"/>
      <c r="C23" s="11"/>
      <c r="D23" s="11"/>
      <c r="E23" s="11"/>
      <c r="F23" s="11"/>
      <c r="G23" s="11"/>
      <c r="H23" s="11"/>
      <c r="I23" s="11"/>
      <c r="J23" s="11"/>
      <c r="K23" s="11"/>
      <c r="L23" s="11"/>
      <c r="M23" s="11"/>
      <c r="N23" s="5"/>
    </row>
    <row r="24" spans="1:14" ht="35.5" thickTop="1" thickBot="1">
      <c r="A24" s="781" t="s">
        <v>565</v>
      </c>
      <c r="B24" s="552" t="s">
        <v>71</v>
      </c>
      <c r="C24" s="552" t="s">
        <v>566</v>
      </c>
      <c r="D24" s="782"/>
      <c r="E24" s="783" t="s">
        <v>8</v>
      </c>
      <c r="F24" s="784"/>
      <c r="G24" s="785"/>
      <c r="H24" s="552" t="s">
        <v>574</v>
      </c>
      <c r="I24" s="786" t="s">
        <v>575</v>
      </c>
      <c r="J24" s="11"/>
      <c r="K24" s="11"/>
      <c r="L24" s="11"/>
      <c r="M24" s="11"/>
      <c r="N24" s="5"/>
    </row>
    <row r="25" spans="1:14">
      <c r="A25" s="49"/>
      <c r="B25" s="50"/>
      <c r="C25" s="787"/>
      <c r="D25" s="51"/>
      <c r="E25" s="50"/>
      <c r="F25" s="61"/>
      <c r="G25" s="52"/>
      <c r="H25" s="788"/>
      <c r="I25" s="789">
        <f t="shared" ref="I25:I35" si="1">H25*E25</f>
        <v>0</v>
      </c>
      <c r="J25" s="11"/>
      <c r="K25" s="11"/>
      <c r="L25" s="11"/>
      <c r="M25" s="11"/>
      <c r="N25" s="5"/>
    </row>
    <row r="26" spans="1:14">
      <c r="A26" s="790"/>
      <c r="B26" s="791"/>
      <c r="C26" s="258"/>
      <c r="D26" s="51"/>
      <c r="E26" s="791"/>
      <c r="F26" s="61"/>
      <c r="G26" s="52"/>
      <c r="H26" s="792"/>
      <c r="I26" s="793">
        <f t="shared" si="1"/>
        <v>0</v>
      </c>
      <c r="J26" s="11"/>
      <c r="K26" s="11"/>
      <c r="L26" s="11"/>
      <c r="M26" s="11"/>
      <c r="N26" s="5"/>
    </row>
    <row r="27" spans="1:14">
      <c r="A27" s="790"/>
      <c r="B27" s="791"/>
      <c r="C27" s="258"/>
      <c r="D27" s="51"/>
      <c r="E27" s="791"/>
      <c r="F27" s="61"/>
      <c r="G27" s="52"/>
      <c r="H27" s="792"/>
      <c r="I27" s="793">
        <f t="shared" si="1"/>
        <v>0</v>
      </c>
      <c r="J27" s="11"/>
      <c r="K27" s="11"/>
      <c r="L27" s="11"/>
      <c r="M27" s="11"/>
      <c r="N27" s="5"/>
    </row>
    <row r="28" spans="1:14">
      <c r="A28" s="790"/>
      <c r="B28" s="791"/>
      <c r="C28" s="258"/>
      <c r="D28" s="51"/>
      <c r="E28" s="791"/>
      <c r="F28" s="61"/>
      <c r="G28" s="52"/>
      <c r="H28" s="792"/>
      <c r="I28" s="793">
        <f t="shared" si="1"/>
        <v>0</v>
      </c>
      <c r="J28" s="11"/>
      <c r="K28" s="11"/>
      <c r="L28" s="11"/>
      <c r="M28" s="11"/>
      <c r="N28" s="5"/>
    </row>
    <row r="29" spans="1:14">
      <c r="A29" s="790"/>
      <c r="B29" s="791"/>
      <c r="C29" s="258"/>
      <c r="D29" s="51"/>
      <c r="E29" s="791"/>
      <c r="F29" s="61"/>
      <c r="G29" s="52"/>
      <c r="H29" s="792"/>
      <c r="I29" s="793">
        <f t="shared" si="1"/>
        <v>0</v>
      </c>
      <c r="J29" s="11"/>
      <c r="K29" s="11"/>
      <c r="L29" s="11"/>
      <c r="M29" s="11"/>
      <c r="N29" s="5"/>
    </row>
    <row r="30" spans="1:14">
      <c r="A30" s="790"/>
      <c r="B30" s="791"/>
      <c r="C30" s="258"/>
      <c r="D30" s="51"/>
      <c r="E30" s="791"/>
      <c r="F30" s="61"/>
      <c r="G30" s="52"/>
      <c r="H30" s="792"/>
      <c r="I30" s="793">
        <f t="shared" si="1"/>
        <v>0</v>
      </c>
      <c r="J30" s="11"/>
      <c r="K30" s="11"/>
      <c r="L30" s="11"/>
      <c r="M30" s="11"/>
      <c r="N30" s="5"/>
    </row>
    <row r="31" spans="1:14">
      <c r="A31" s="790"/>
      <c r="B31" s="791"/>
      <c r="C31" s="258"/>
      <c r="D31" s="51"/>
      <c r="E31" s="791"/>
      <c r="F31" s="61"/>
      <c r="G31" s="52"/>
      <c r="H31" s="792"/>
      <c r="I31" s="793">
        <f t="shared" si="1"/>
        <v>0</v>
      </c>
      <c r="J31" s="11"/>
      <c r="K31" s="11"/>
      <c r="L31" s="11"/>
      <c r="M31" s="11"/>
      <c r="N31" s="5"/>
    </row>
    <row r="32" spans="1:14">
      <c r="A32" s="790"/>
      <c r="B32" s="791"/>
      <c r="C32" s="258"/>
      <c r="D32" s="51"/>
      <c r="E32" s="791"/>
      <c r="F32" s="61"/>
      <c r="G32" s="52"/>
      <c r="H32" s="792"/>
      <c r="I32" s="793">
        <f t="shared" si="1"/>
        <v>0</v>
      </c>
      <c r="J32" s="11"/>
      <c r="K32" s="11"/>
      <c r="L32" s="11"/>
      <c r="M32" s="11"/>
      <c r="N32" s="5"/>
    </row>
    <row r="33" spans="1:14">
      <c r="A33" s="790"/>
      <c r="B33" s="791"/>
      <c r="C33" s="258"/>
      <c r="D33" s="51"/>
      <c r="E33" s="791"/>
      <c r="F33" s="61"/>
      <c r="G33" s="52"/>
      <c r="H33" s="792"/>
      <c r="I33" s="793">
        <f t="shared" si="1"/>
        <v>0</v>
      </c>
      <c r="J33" s="11"/>
      <c r="K33" s="1125" t="s">
        <v>576</v>
      </c>
      <c r="L33" s="1124"/>
      <c r="M33" s="1124"/>
      <c r="N33" s="5"/>
    </row>
    <row r="34" spans="1:14">
      <c r="A34" s="53"/>
      <c r="B34" s="40"/>
      <c r="C34" s="261"/>
      <c r="D34" s="51"/>
      <c r="E34" s="40"/>
      <c r="F34" s="61"/>
      <c r="G34" s="52"/>
      <c r="H34" s="794"/>
      <c r="I34" s="795">
        <f t="shared" si="1"/>
        <v>0</v>
      </c>
      <c r="J34" s="11"/>
      <c r="K34" s="1124"/>
      <c r="L34" s="1124"/>
      <c r="M34" s="1124"/>
      <c r="N34" s="5"/>
    </row>
    <row r="35" spans="1:14" ht="13" thickBot="1">
      <c r="A35" s="54"/>
      <c r="B35" s="44"/>
      <c r="C35" s="90"/>
      <c r="D35" s="796"/>
      <c r="E35" s="44"/>
      <c r="F35" s="198"/>
      <c r="G35" s="200"/>
      <c r="H35" s="797"/>
      <c r="I35" s="798">
        <f t="shared" si="1"/>
        <v>0</v>
      </c>
      <c r="J35" s="11"/>
      <c r="K35" s="1124"/>
      <c r="L35" s="1124"/>
      <c r="M35" s="1124"/>
      <c r="N35" s="5"/>
    </row>
    <row r="36" spans="1:14" ht="14.5" thickBot="1">
      <c r="A36" s="799"/>
      <c r="B36" s="57"/>
      <c r="C36" s="59"/>
      <c r="D36" s="62" t="s">
        <v>76</v>
      </c>
      <c r="E36" s="56">
        <f>SUM(E25:E35)</f>
        <v>0</v>
      </c>
      <c r="F36" s="800"/>
      <c r="G36" s="801"/>
      <c r="H36" s="802" t="s">
        <v>575</v>
      </c>
      <c r="I36" s="803">
        <f>SUM(I25:I35)</f>
        <v>0</v>
      </c>
      <c r="J36" s="11"/>
      <c r="K36" s="1124"/>
      <c r="L36" s="1124"/>
      <c r="M36" s="1124"/>
      <c r="N36" s="5"/>
    </row>
    <row r="37" spans="1:14" ht="14.5" thickTop="1">
      <c r="A37" s="32"/>
      <c r="B37" s="45"/>
      <c r="C37" s="45"/>
      <c r="D37" s="63"/>
      <c r="E37" s="64"/>
      <c r="F37" s="804"/>
      <c r="G37" s="804"/>
      <c r="H37" s="805"/>
      <c r="I37" s="806"/>
      <c r="J37" s="11"/>
      <c r="K37" s="807"/>
      <c r="L37" s="807"/>
      <c r="M37" s="807"/>
      <c r="N37" s="5"/>
    </row>
    <row r="38" spans="1:14" ht="14">
      <c r="A38" s="748" t="s">
        <v>577</v>
      </c>
      <c r="B38" s="11"/>
      <c r="C38" s="11"/>
      <c r="D38" s="11"/>
      <c r="E38" s="11"/>
      <c r="F38" s="804"/>
      <c r="G38" s="804"/>
      <c r="H38" s="748" t="s">
        <v>578</v>
      </c>
      <c r="I38" s="748"/>
      <c r="J38" s="11"/>
      <c r="K38" s="11"/>
      <c r="L38" s="11"/>
      <c r="M38" s="11"/>
      <c r="N38" s="5"/>
    </row>
    <row r="39" spans="1:14" ht="13.5" thickBot="1">
      <c r="A39" s="1126" t="s">
        <v>579</v>
      </c>
      <c r="B39" s="1127"/>
      <c r="C39" s="1127"/>
      <c r="D39" s="1127"/>
      <c r="E39" s="1127"/>
      <c r="F39" s="1127"/>
      <c r="G39" s="1128"/>
      <c r="H39" s="271" t="s">
        <v>230</v>
      </c>
      <c r="I39" s="271" t="s">
        <v>8</v>
      </c>
      <c r="J39" s="11"/>
      <c r="K39" s="11"/>
      <c r="L39" s="11"/>
      <c r="M39" s="11"/>
      <c r="N39" s="5"/>
    </row>
    <row r="40" spans="1:14" ht="13.5" thickTop="1" thickBot="1">
      <c r="A40" s="32"/>
      <c r="B40" s="11"/>
      <c r="C40" s="11"/>
      <c r="D40" s="11"/>
      <c r="E40" s="11"/>
      <c r="F40" s="11"/>
      <c r="G40" s="11"/>
      <c r="H40" s="274" t="s">
        <v>234</v>
      </c>
      <c r="I40" s="574"/>
      <c r="J40" s="11"/>
      <c r="K40" s="11"/>
      <c r="L40" s="11"/>
      <c r="M40" s="11"/>
      <c r="N40" s="5"/>
    </row>
    <row r="41" spans="1:14" ht="14.5" thickTop="1">
      <c r="A41" s="808"/>
      <c r="B41" s="809"/>
      <c r="C41" s="809"/>
      <c r="D41" s="810" t="s">
        <v>82</v>
      </c>
      <c r="E41" s="811">
        <f>E36+E21</f>
        <v>0</v>
      </c>
      <c r="F41" s="270" t="s">
        <v>83</v>
      </c>
      <c r="G41" s="11"/>
      <c r="H41" s="272" t="s">
        <v>236</v>
      </c>
      <c r="I41" s="273"/>
      <c r="J41" s="11"/>
      <c r="K41" s="11"/>
      <c r="L41" s="11"/>
      <c r="M41" s="11"/>
      <c r="N41" s="5"/>
    </row>
    <row r="42" spans="1:14">
      <c r="A42" s="812"/>
      <c r="B42" s="813"/>
      <c r="C42" s="813"/>
      <c r="D42" s="410" t="s">
        <v>580</v>
      </c>
      <c r="E42" s="397"/>
      <c r="F42" s="814" t="e">
        <f>E42/E41</f>
        <v>#DIV/0!</v>
      </c>
      <c r="G42" s="11"/>
      <c r="H42" s="272" t="s">
        <v>238</v>
      </c>
      <c r="I42" s="273"/>
      <c r="J42" s="11"/>
      <c r="K42" s="11"/>
      <c r="L42" s="11"/>
      <c r="M42" s="11"/>
      <c r="N42" s="5"/>
    </row>
    <row r="43" spans="1:14">
      <c r="A43" s="815"/>
      <c r="B43" s="816"/>
      <c r="C43" s="816"/>
      <c r="D43" s="414" t="s">
        <v>581</v>
      </c>
      <c r="E43" s="817"/>
      <c r="F43" s="814" t="e">
        <f>E43/E41</f>
        <v>#DIV/0!</v>
      </c>
      <c r="G43" s="11"/>
      <c r="H43" s="272" t="s">
        <v>239</v>
      </c>
      <c r="I43" s="273"/>
      <c r="J43" s="11"/>
      <c r="K43" s="11"/>
      <c r="L43" s="11"/>
      <c r="M43" s="11"/>
      <c r="N43" s="5"/>
    </row>
    <row r="44" spans="1:14">
      <c r="A44" s="815"/>
      <c r="B44" s="816"/>
      <c r="C44" s="816"/>
      <c r="D44" s="414" t="s">
        <v>582</v>
      </c>
      <c r="E44" s="817"/>
      <c r="F44" s="814" t="e">
        <f>E44/E41</f>
        <v>#DIV/0!</v>
      </c>
      <c r="G44" s="11"/>
      <c r="H44" s="272" t="s">
        <v>241</v>
      </c>
      <c r="I44" s="273"/>
      <c r="J44" s="11"/>
      <c r="K44" s="11"/>
      <c r="L44" s="11"/>
      <c r="M44" s="11"/>
      <c r="N44" s="5"/>
    </row>
    <row r="45" spans="1:14" ht="13" thickBot="1">
      <c r="A45" s="818"/>
      <c r="B45" s="819"/>
      <c r="C45" s="819"/>
      <c r="D45" s="418" t="s">
        <v>583</v>
      </c>
      <c r="E45" s="465"/>
      <c r="F45" s="820" t="e">
        <f>E45/E41</f>
        <v>#DIV/0!</v>
      </c>
      <c r="G45" s="11"/>
      <c r="H45" s="276" t="s">
        <v>584</v>
      </c>
      <c r="I45" s="277"/>
      <c r="J45" s="11"/>
      <c r="K45" s="11"/>
      <c r="L45" s="11"/>
      <c r="M45" s="11"/>
      <c r="N45" s="5"/>
    </row>
    <row r="46" spans="1:14" ht="13" thickTop="1">
      <c r="A46" s="32"/>
      <c r="B46" s="11"/>
      <c r="C46" s="11"/>
      <c r="D46" s="821"/>
      <c r="E46" s="11"/>
      <c r="F46" s="11"/>
      <c r="G46" s="11"/>
      <c r="H46" s="11"/>
      <c r="I46" s="11"/>
      <c r="J46" s="11"/>
      <c r="K46" s="11"/>
      <c r="L46" s="11"/>
      <c r="M46" s="11"/>
      <c r="N46" s="5"/>
    </row>
    <row r="47" spans="1:14" ht="14">
      <c r="A47" s="748" t="s">
        <v>585</v>
      </c>
      <c r="B47" s="11"/>
      <c r="C47" s="11"/>
      <c r="D47" s="11"/>
      <c r="E47" s="11"/>
      <c r="F47" s="11"/>
      <c r="G47" s="64"/>
      <c r="H47" s="822"/>
      <c r="I47" s="823"/>
      <c r="J47" s="11"/>
      <c r="K47" s="11"/>
      <c r="L47" s="11"/>
      <c r="M47" s="11"/>
      <c r="N47" s="5"/>
    </row>
    <row r="48" spans="1:14" ht="14.5" thickBot="1">
      <c r="A48" s="824" t="s">
        <v>586</v>
      </c>
      <c r="B48" s="825"/>
      <c r="C48" s="825"/>
      <c r="D48" s="825"/>
      <c r="E48" s="11"/>
      <c r="F48" s="11"/>
      <c r="G48" s="11"/>
      <c r="H48" s="822"/>
      <c r="I48" s="823"/>
      <c r="J48" s="11"/>
      <c r="K48" s="11"/>
      <c r="L48" s="11"/>
      <c r="M48" s="11"/>
      <c r="N48" s="5"/>
    </row>
    <row r="49" spans="1:14" ht="14.5" thickTop="1">
      <c r="A49" s="268"/>
      <c r="B49" s="269" t="s">
        <v>87</v>
      </c>
      <c r="C49" s="270" t="s">
        <v>229</v>
      </c>
      <c r="D49" s="11"/>
      <c r="E49" s="11"/>
      <c r="F49" s="11"/>
      <c r="G49" s="11"/>
      <c r="H49" s="826"/>
      <c r="I49" s="827"/>
      <c r="J49" s="11"/>
      <c r="K49" s="11"/>
      <c r="L49" s="11"/>
      <c r="M49" s="11"/>
      <c r="N49" s="5"/>
    </row>
    <row r="50" spans="1:14">
      <c r="A50" s="272" t="s">
        <v>231</v>
      </c>
      <c r="B50" s="7"/>
      <c r="C50" s="273"/>
      <c r="D50" s="11"/>
      <c r="E50" s="11"/>
      <c r="F50" s="11"/>
      <c r="G50" s="11"/>
      <c r="H50" s="11"/>
      <c r="I50" s="11"/>
      <c r="J50" s="11"/>
      <c r="K50" s="11"/>
      <c r="L50" s="11"/>
      <c r="M50" s="11"/>
      <c r="N50" s="5"/>
    </row>
    <row r="51" spans="1:14">
      <c r="A51" s="272" t="s">
        <v>233</v>
      </c>
      <c r="B51" s="7"/>
      <c r="C51" s="273"/>
      <c r="D51" s="11"/>
      <c r="E51" s="11"/>
      <c r="F51" s="11"/>
      <c r="G51" s="11"/>
      <c r="H51" s="11"/>
      <c r="I51" s="11"/>
      <c r="J51" s="11"/>
      <c r="K51" s="11"/>
      <c r="L51" s="11"/>
      <c r="M51" s="11"/>
      <c r="N51" s="5"/>
    </row>
    <row r="52" spans="1:14">
      <c r="A52" s="272" t="s">
        <v>235</v>
      </c>
      <c r="B52" s="7"/>
      <c r="C52" s="273"/>
      <c r="D52" s="11"/>
      <c r="E52" s="11"/>
      <c r="F52" s="11"/>
      <c r="G52" s="11"/>
      <c r="H52" s="11"/>
      <c r="I52" s="11"/>
      <c r="J52" s="11"/>
      <c r="K52" s="11"/>
      <c r="L52" s="11"/>
      <c r="M52" s="11"/>
      <c r="N52" s="5"/>
    </row>
    <row r="53" spans="1:14" ht="13" thickBot="1">
      <c r="A53" s="276" t="s">
        <v>237</v>
      </c>
      <c r="B53" s="402"/>
      <c r="C53" s="277"/>
      <c r="D53" s="11"/>
      <c r="E53" s="11"/>
      <c r="F53" s="11"/>
      <c r="G53" s="11"/>
      <c r="H53" s="11"/>
      <c r="I53" s="11"/>
      <c r="J53" s="11"/>
      <c r="K53" s="11"/>
      <c r="L53" s="11"/>
      <c r="M53" s="11"/>
      <c r="N53" s="5"/>
    </row>
    <row r="54" spans="1:14" ht="13" thickTop="1">
      <c r="A54" s="32"/>
      <c r="B54" s="11"/>
      <c r="C54" s="11"/>
      <c r="D54" s="11"/>
      <c r="E54" s="11"/>
      <c r="F54" s="11"/>
      <c r="G54" s="11"/>
      <c r="H54" s="11"/>
      <c r="I54" s="11"/>
      <c r="J54" s="11"/>
      <c r="K54" s="11"/>
      <c r="L54" s="11"/>
      <c r="M54" s="11"/>
      <c r="N54" s="5"/>
    </row>
    <row r="55" spans="1:14">
      <c r="A55" s="32" t="s">
        <v>587</v>
      </c>
      <c r="B55" s="11"/>
      <c r="C55" s="11"/>
      <c r="D55" s="11"/>
      <c r="E55" s="11"/>
      <c r="F55" s="11"/>
      <c r="G55" s="11"/>
      <c r="H55" s="11"/>
      <c r="I55" s="11"/>
      <c r="J55" s="11"/>
      <c r="K55" s="11"/>
      <c r="L55" s="11"/>
      <c r="M55" s="11"/>
      <c r="N55" s="5"/>
    </row>
    <row r="56" spans="1:14">
      <c r="A56" s="32" t="s">
        <v>588</v>
      </c>
      <c r="B56" s="11"/>
      <c r="C56" s="11"/>
      <c r="D56" s="11"/>
      <c r="E56" s="11"/>
      <c r="F56" s="11"/>
      <c r="G56" s="11"/>
      <c r="H56" s="11"/>
      <c r="I56" s="11"/>
      <c r="J56" s="11"/>
      <c r="K56" s="11"/>
      <c r="L56" s="11"/>
      <c r="M56" s="11"/>
      <c r="N56" s="5"/>
    </row>
    <row r="57" spans="1:14">
      <c r="A57" s="32" t="s">
        <v>589</v>
      </c>
      <c r="B57" s="11"/>
      <c r="C57" s="11"/>
      <c r="D57" s="11"/>
      <c r="E57" s="11"/>
      <c r="F57" s="11"/>
      <c r="G57" s="11"/>
      <c r="H57" s="11"/>
      <c r="I57" s="11"/>
      <c r="J57" s="11"/>
      <c r="K57" s="11"/>
      <c r="L57" s="11"/>
      <c r="M57" s="11"/>
      <c r="N57" s="5"/>
    </row>
    <row r="58" spans="1:14">
      <c r="A58" s="32"/>
      <c r="B58" s="11"/>
      <c r="C58" s="11"/>
      <c r="D58" s="11"/>
      <c r="E58" s="11"/>
      <c r="F58" s="11"/>
      <c r="G58" s="11"/>
      <c r="H58" s="11"/>
      <c r="I58" s="11"/>
      <c r="J58" s="11"/>
      <c r="K58" s="11"/>
      <c r="L58" s="11"/>
      <c r="M58" s="11"/>
      <c r="N58" s="5"/>
    </row>
    <row r="59" spans="1:14">
      <c r="A59" s="32"/>
      <c r="B59" s="11"/>
      <c r="C59" s="11"/>
      <c r="D59" s="11"/>
      <c r="E59" s="11"/>
      <c r="F59" s="11"/>
      <c r="G59" s="11"/>
      <c r="H59" s="11"/>
      <c r="I59" s="11"/>
      <c r="J59" s="11"/>
      <c r="K59" s="11"/>
      <c r="L59" s="11"/>
      <c r="M59" s="11"/>
      <c r="N59" s="5"/>
    </row>
    <row r="60" spans="1:14">
      <c r="A60" s="32"/>
      <c r="B60" s="11"/>
      <c r="C60" s="11"/>
      <c r="D60" s="11"/>
      <c r="E60" s="11"/>
      <c r="F60" s="11"/>
      <c r="G60" s="11"/>
      <c r="H60" s="11"/>
      <c r="I60" s="11"/>
      <c r="J60" s="11"/>
      <c r="K60" s="11"/>
      <c r="L60" s="11"/>
      <c r="M60" s="11"/>
      <c r="N60" s="5"/>
    </row>
    <row r="61" spans="1:14">
      <c r="A61" s="32"/>
      <c r="B61" s="11"/>
      <c r="C61" s="11"/>
      <c r="D61" s="11"/>
      <c r="E61" s="11"/>
      <c r="F61" s="11"/>
      <c r="G61" s="11"/>
      <c r="H61" s="11"/>
      <c r="I61" s="11"/>
      <c r="J61" s="11"/>
      <c r="K61" s="11"/>
      <c r="L61" s="11"/>
      <c r="M61" s="11"/>
      <c r="N61" s="5"/>
    </row>
    <row r="62" spans="1:14">
      <c r="A62" s="32"/>
      <c r="B62" s="11"/>
      <c r="C62" s="11"/>
      <c r="D62" s="11"/>
      <c r="E62" s="11"/>
      <c r="F62" s="11"/>
      <c r="G62" s="11"/>
      <c r="H62" s="11"/>
      <c r="I62" s="11"/>
      <c r="J62" s="11"/>
      <c r="K62" s="11"/>
      <c r="L62" s="11"/>
      <c r="M62" s="11"/>
      <c r="N62" s="5"/>
    </row>
    <row r="63" spans="1:14">
      <c r="A63" s="32"/>
      <c r="B63" s="11"/>
      <c r="C63" s="11"/>
      <c r="D63" s="11"/>
      <c r="E63" s="11"/>
      <c r="F63" s="11"/>
      <c r="G63" s="11"/>
      <c r="H63" s="11"/>
      <c r="I63" s="11"/>
      <c r="J63" s="11"/>
      <c r="K63" s="11"/>
      <c r="L63" s="11"/>
      <c r="M63" s="11"/>
      <c r="N63" s="5"/>
    </row>
    <row r="64" spans="1:14">
      <c r="A64" s="32"/>
      <c r="B64" s="11"/>
      <c r="C64" s="11"/>
      <c r="D64" s="11"/>
      <c r="E64" s="11"/>
      <c r="F64" s="11"/>
      <c r="G64" s="11"/>
      <c r="H64" s="11"/>
      <c r="I64" s="11"/>
      <c r="J64" s="11"/>
      <c r="K64" s="11"/>
      <c r="L64" s="11"/>
      <c r="M64" s="11"/>
      <c r="N64" s="5"/>
    </row>
    <row r="65" spans="1:14">
      <c r="A65" s="32"/>
      <c r="B65" s="11"/>
      <c r="C65" s="11"/>
      <c r="D65" s="11"/>
      <c r="E65" s="11"/>
      <c r="F65" s="11"/>
      <c r="G65" s="11"/>
      <c r="H65" s="11"/>
      <c r="I65" s="11"/>
      <c r="J65" s="11"/>
      <c r="K65" s="11"/>
      <c r="L65" s="11"/>
      <c r="M65" s="11"/>
      <c r="N65" s="5"/>
    </row>
    <row r="66" spans="1:14">
      <c r="A66" s="32"/>
      <c r="B66" s="11"/>
      <c r="C66" s="11"/>
      <c r="D66" s="11"/>
      <c r="E66" s="11"/>
      <c r="F66" s="11"/>
      <c r="G66" s="11"/>
      <c r="H66" s="11"/>
      <c r="I66" s="11"/>
      <c r="J66" s="11"/>
      <c r="K66" s="11"/>
      <c r="L66" s="11"/>
      <c r="M66" s="11"/>
      <c r="N66" s="5"/>
    </row>
    <row r="67" spans="1:14">
      <c r="A67" s="32"/>
      <c r="B67" s="11"/>
      <c r="C67" s="11"/>
      <c r="D67" s="11"/>
      <c r="E67" s="11"/>
      <c r="F67" s="11"/>
      <c r="G67" s="11"/>
      <c r="H67" s="11"/>
      <c r="I67" s="11"/>
      <c r="J67" s="11"/>
      <c r="K67" s="11"/>
      <c r="L67" s="11"/>
      <c r="M67" s="11"/>
      <c r="N67" s="5"/>
    </row>
    <row r="68" spans="1:14">
      <c r="A68" s="5"/>
      <c r="B68" s="5"/>
      <c r="C68" s="5"/>
      <c r="D68" s="5"/>
      <c r="E68" s="5"/>
      <c r="F68" s="5"/>
      <c r="G68" s="5"/>
      <c r="H68" s="5"/>
      <c r="I68" s="5"/>
      <c r="J68" s="5"/>
      <c r="K68" s="5"/>
      <c r="L68" s="5"/>
      <c r="M68" s="5"/>
      <c r="N68" s="5"/>
    </row>
    <row r="69" spans="1:14">
      <c r="A69" s="5"/>
      <c r="B69" s="5"/>
      <c r="C69" s="5"/>
      <c r="D69" s="5"/>
      <c r="E69" s="5"/>
      <c r="F69" s="5"/>
      <c r="G69" s="5"/>
      <c r="H69" s="5"/>
      <c r="I69" s="5"/>
      <c r="J69" s="5"/>
      <c r="K69" s="5"/>
      <c r="L69" s="5"/>
      <c r="M69" s="5"/>
      <c r="N69" s="5"/>
    </row>
    <row r="70" spans="1:14">
      <c r="A70" s="5"/>
      <c r="B70" s="5"/>
      <c r="C70" s="5"/>
      <c r="D70" s="5"/>
      <c r="E70" s="5"/>
      <c r="F70" s="5"/>
      <c r="G70" s="5"/>
      <c r="H70" s="5"/>
      <c r="I70" s="5"/>
      <c r="J70" s="5"/>
      <c r="K70" s="5"/>
      <c r="L70" s="5"/>
      <c r="M70" s="5"/>
      <c r="N70" s="5"/>
    </row>
    <row r="71" spans="1:14">
      <c r="A71" s="5"/>
      <c r="B71" s="5"/>
      <c r="C71" s="5"/>
      <c r="D71" s="5"/>
      <c r="E71" s="5"/>
      <c r="F71" s="5"/>
      <c r="G71" s="5"/>
      <c r="H71" s="5"/>
      <c r="I71" s="5"/>
      <c r="J71" s="5"/>
      <c r="K71" s="5"/>
      <c r="L71" s="5"/>
      <c r="M71" s="5"/>
      <c r="N71" s="5"/>
    </row>
    <row r="72" spans="1:14">
      <c r="A72" s="5"/>
      <c r="B72" s="5"/>
      <c r="C72" s="5"/>
      <c r="D72" s="5"/>
      <c r="E72" s="5"/>
      <c r="F72" s="5"/>
      <c r="G72" s="5"/>
      <c r="H72" s="5"/>
      <c r="I72" s="5"/>
      <c r="J72" s="5"/>
      <c r="K72" s="5"/>
      <c r="L72" s="5"/>
      <c r="M72" s="5"/>
      <c r="N72" s="5"/>
    </row>
    <row r="73" spans="1:14">
      <c r="A73" s="5"/>
      <c r="B73" s="5"/>
      <c r="C73" s="5"/>
      <c r="D73" s="5"/>
      <c r="E73" s="5"/>
      <c r="F73" s="5"/>
      <c r="G73" s="5"/>
      <c r="H73" s="5"/>
      <c r="I73" s="5"/>
      <c r="J73" s="5"/>
      <c r="K73" s="5"/>
      <c r="L73" s="5"/>
      <c r="M73" s="5"/>
      <c r="N73" s="5"/>
    </row>
    <row r="74" spans="1:14">
      <c r="A74" s="5"/>
      <c r="B74" s="5"/>
      <c r="C74" s="5"/>
      <c r="D74" s="5"/>
      <c r="E74" s="5"/>
      <c r="F74" s="5"/>
      <c r="G74" s="5"/>
      <c r="H74" s="5"/>
      <c r="I74" s="5"/>
      <c r="J74" s="5"/>
      <c r="K74" s="5"/>
      <c r="L74" s="5"/>
      <c r="M74" s="5"/>
      <c r="N74" s="5"/>
    </row>
    <row r="75" spans="1:14">
      <c r="A75" s="5"/>
      <c r="B75" s="5"/>
      <c r="C75" s="5"/>
      <c r="D75" s="5"/>
      <c r="E75" s="5"/>
      <c r="F75" s="5"/>
      <c r="G75" s="5"/>
      <c r="H75" s="5"/>
      <c r="I75" s="5"/>
      <c r="J75" s="5"/>
      <c r="K75" s="5"/>
      <c r="L75" s="5"/>
      <c r="M75" s="5"/>
      <c r="N75" s="5"/>
    </row>
    <row r="76" spans="1:14">
      <c r="A76" s="5"/>
      <c r="B76" s="5"/>
      <c r="C76" s="5"/>
      <c r="D76" s="5"/>
      <c r="E76" s="5"/>
      <c r="F76" s="5"/>
      <c r="G76" s="5"/>
      <c r="H76" s="5"/>
      <c r="I76" s="5"/>
      <c r="J76" s="5"/>
      <c r="K76" s="5"/>
      <c r="L76" s="5"/>
      <c r="M76" s="5"/>
      <c r="N76" s="5"/>
    </row>
    <row r="77" spans="1:14">
      <c r="A77" s="5"/>
      <c r="B77" s="5"/>
      <c r="C77" s="5"/>
      <c r="D77" s="5"/>
      <c r="E77" s="5"/>
      <c r="F77" s="5"/>
      <c r="G77" s="5"/>
      <c r="H77" s="5"/>
      <c r="I77" s="5"/>
      <c r="J77" s="5"/>
      <c r="K77" s="5"/>
      <c r="L77" s="5"/>
      <c r="M77" s="5"/>
      <c r="N77" s="5"/>
    </row>
    <row r="78" spans="1:14">
      <c r="A78" s="5"/>
      <c r="B78" s="5"/>
      <c r="C78" s="5"/>
      <c r="D78" s="5"/>
      <c r="E78" s="5"/>
      <c r="F78" s="5"/>
      <c r="G78" s="5"/>
      <c r="H78" s="5"/>
      <c r="I78" s="5"/>
      <c r="J78" s="5"/>
      <c r="K78" s="5"/>
      <c r="L78" s="5"/>
      <c r="M78" s="5"/>
      <c r="N78" s="5"/>
    </row>
    <row r="79" spans="1:14">
      <c r="A79" s="5"/>
      <c r="B79" s="5"/>
      <c r="C79" s="5"/>
      <c r="D79" s="5"/>
      <c r="E79" s="5"/>
      <c r="F79" s="5"/>
      <c r="G79" s="5"/>
      <c r="H79" s="5"/>
      <c r="I79" s="5"/>
      <c r="J79" s="5"/>
      <c r="K79" s="5"/>
      <c r="L79" s="5"/>
      <c r="M79" s="5"/>
      <c r="N79" s="5"/>
    </row>
    <row r="80" spans="1:14">
      <c r="A80" s="5"/>
      <c r="B80" s="5"/>
      <c r="C80" s="5"/>
      <c r="D80" s="5"/>
      <c r="E80" s="5"/>
      <c r="F80" s="5"/>
      <c r="G80" s="5"/>
      <c r="H80" s="5"/>
      <c r="I80" s="5"/>
      <c r="J80" s="5"/>
      <c r="K80" s="5"/>
      <c r="L80" s="5"/>
      <c r="M80" s="5"/>
      <c r="N80" s="5"/>
    </row>
    <row r="81" spans="1:14">
      <c r="A81" s="5"/>
      <c r="B81" s="5"/>
      <c r="C81" s="5"/>
      <c r="D81" s="5"/>
      <c r="E81" s="5"/>
      <c r="F81" s="5"/>
      <c r="G81" s="5"/>
      <c r="H81" s="5"/>
      <c r="I81" s="5"/>
      <c r="J81" s="5"/>
      <c r="K81" s="5"/>
      <c r="L81" s="5"/>
      <c r="M81" s="5"/>
      <c r="N81" s="5"/>
    </row>
    <row r="82" spans="1:14">
      <c r="A82" s="5"/>
      <c r="B82" s="5"/>
      <c r="C82" s="5"/>
      <c r="D82" s="5"/>
      <c r="E82" s="5"/>
      <c r="F82" s="5"/>
      <c r="G82" s="5"/>
      <c r="H82" s="5"/>
      <c r="I82" s="5"/>
      <c r="J82" s="5"/>
      <c r="K82" s="5"/>
      <c r="L82" s="5"/>
      <c r="M82" s="5"/>
      <c r="N82" s="5"/>
    </row>
    <row r="83" spans="1:14">
      <c r="A83" s="5"/>
      <c r="B83" s="5"/>
      <c r="C83" s="5"/>
      <c r="D83" s="5"/>
      <c r="E83" s="5"/>
      <c r="F83" s="5"/>
      <c r="G83" s="5"/>
      <c r="H83" s="5"/>
      <c r="I83" s="5"/>
      <c r="J83" s="5"/>
      <c r="K83" s="5"/>
      <c r="L83" s="5"/>
      <c r="M83" s="5"/>
      <c r="N83" s="5"/>
    </row>
    <row r="84" spans="1:14">
      <c r="A84" s="5"/>
      <c r="B84" s="5"/>
      <c r="C84" s="5"/>
      <c r="D84" s="5"/>
      <c r="E84" s="5"/>
      <c r="F84" s="5"/>
      <c r="G84" s="5"/>
      <c r="H84" s="5"/>
      <c r="I84" s="5"/>
      <c r="J84" s="5"/>
      <c r="K84" s="5"/>
      <c r="L84" s="5"/>
      <c r="M84" s="5"/>
      <c r="N84" s="5"/>
    </row>
    <row r="85" spans="1:14">
      <c r="A85" s="5"/>
      <c r="B85" s="5"/>
      <c r="C85" s="5"/>
      <c r="D85" s="5"/>
      <c r="E85" s="5"/>
      <c r="F85" s="5"/>
      <c r="G85" s="5"/>
      <c r="H85" s="5"/>
      <c r="I85" s="5"/>
      <c r="J85" s="5"/>
      <c r="K85" s="5"/>
      <c r="L85" s="5"/>
      <c r="M85" s="5"/>
      <c r="N85" s="5"/>
    </row>
    <row r="86" spans="1:14">
      <c r="A86" s="5"/>
      <c r="B86" s="5"/>
      <c r="C86" s="5"/>
      <c r="D86" s="5"/>
      <c r="E86" s="5"/>
      <c r="F86" s="5"/>
      <c r="G86" s="5"/>
      <c r="H86" s="5"/>
      <c r="I86" s="5"/>
      <c r="J86" s="5"/>
      <c r="K86" s="5"/>
      <c r="L86" s="5"/>
      <c r="M86" s="5"/>
      <c r="N86" s="5"/>
    </row>
    <row r="87" spans="1:14">
      <c r="A87" s="5"/>
      <c r="B87" s="5"/>
      <c r="C87" s="5"/>
      <c r="D87" s="5"/>
      <c r="E87" s="5"/>
      <c r="F87" s="5"/>
      <c r="G87" s="5"/>
      <c r="H87" s="5"/>
      <c r="I87" s="5"/>
      <c r="J87" s="5"/>
      <c r="K87" s="5"/>
      <c r="L87" s="5"/>
      <c r="M87" s="5"/>
      <c r="N87" s="5"/>
    </row>
    <row r="88" spans="1:14">
      <c r="A88" s="5"/>
      <c r="B88" s="5"/>
      <c r="C88" s="5"/>
      <c r="D88" s="5"/>
      <c r="E88" s="5"/>
      <c r="F88" s="5"/>
      <c r="G88" s="5"/>
      <c r="H88" s="5"/>
      <c r="I88" s="5"/>
      <c r="J88" s="5"/>
      <c r="K88" s="5"/>
      <c r="L88" s="5"/>
      <c r="M88" s="5"/>
      <c r="N88" s="5"/>
    </row>
    <row r="89" spans="1:14">
      <c r="A89" s="5"/>
      <c r="B89" s="5"/>
      <c r="C89" s="5"/>
      <c r="D89" s="5"/>
      <c r="E89" s="5"/>
      <c r="F89" s="5"/>
      <c r="G89" s="5"/>
      <c r="H89" s="5"/>
      <c r="I89" s="5"/>
      <c r="J89" s="5"/>
      <c r="K89" s="5"/>
      <c r="L89" s="5"/>
      <c r="M89" s="5"/>
      <c r="N89" s="5"/>
    </row>
    <row r="90" spans="1:14">
      <c r="A90" s="5"/>
      <c r="B90" s="5"/>
      <c r="C90" s="5"/>
      <c r="D90" s="5"/>
      <c r="E90" s="5"/>
      <c r="F90" s="5"/>
      <c r="G90" s="5"/>
      <c r="H90" s="5"/>
      <c r="I90" s="5"/>
      <c r="J90" s="5"/>
      <c r="K90" s="5"/>
      <c r="L90" s="5"/>
      <c r="M90" s="5"/>
      <c r="N90" s="5"/>
    </row>
    <row r="91" spans="1:14">
      <c r="A91" s="5"/>
      <c r="B91" s="5"/>
      <c r="C91" s="5"/>
      <c r="D91" s="5"/>
      <c r="E91" s="5"/>
      <c r="F91" s="5"/>
      <c r="G91" s="5"/>
      <c r="H91" s="5"/>
      <c r="I91" s="5"/>
      <c r="J91" s="5"/>
      <c r="K91" s="5"/>
      <c r="L91" s="5"/>
      <c r="M91" s="5"/>
      <c r="N91" s="5"/>
    </row>
    <row r="92" spans="1:14">
      <c r="A92" s="5"/>
      <c r="B92" s="5"/>
      <c r="C92" s="5"/>
      <c r="D92" s="5"/>
      <c r="E92" s="5"/>
      <c r="F92" s="5"/>
      <c r="G92" s="5"/>
      <c r="H92" s="5"/>
      <c r="I92" s="5"/>
      <c r="J92" s="5"/>
      <c r="K92" s="5"/>
      <c r="L92" s="5"/>
      <c r="M92" s="5"/>
      <c r="N92" s="5"/>
    </row>
    <row r="93" spans="1:14">
      <c r="A93" s="5"/>
      <c r="B93" s="5"/>
      <c r="C93" s="5"/>
      <c r="D93" s="5"/>
      <c r="E93" s="5"/>
      <c r="F93" s="5"/>
      <c r="G93" s="5"/>
      <c r="H93" s="5"/>
      <c r="I93" s="5"/>
      <c r="J93" s="5"/>
      <c r="K93" s="5"/>
      <c r="L93" s="5"/>
      <c r="M93" s="5"/>
      <c r="N93" s="5"/>
    </row>
    <row r="94" spans="1:14">
      <c r="A94" s="5"/>
      <c r="B94" s="5"/>
      <c r="C94" s="5"/>
      <c r="D94" s="5"/>
      <c r="E94" s="5"/>
      <c r="F94" s="5"/>
      <c r="G94" s="5"/>
      <c r="H94" s="5"/>
      <c r="I94" s="5"/>
      <c r="J94" s="5"/>
      <c r="K94" s="5"/>
      <c r="L94" s="5"/>
      <c r="M94" s="5"/>
      <c r="N94" s="5"/>
    </row>
    <row r="95" spans="1:14">
      <c r="A95" s="5"/>
      <c r="B95" s="5"/>
      <c r="C95" s="5"/>
      <c r="D95" s="5"/>
      <c r="E95" s="5"/>
      <c r="F95" s="5"/>
      <c r="G95" s="5"/>
      <c r="H95" s="5"/>
      <c r="I95" s="5"/>
      <c r="J95" s="5"/>
      <c r="K95" s="5"/>
      <c r="L95" s="5"/>
      <c r="M95" s="5"/>
      <c r="N95" s="5"/>
    </row>
    <row r="96" spans="1:14">
      <c r="A96" s="5"/>
      <c r="B96" s="5"/>
      <c r="C96" s="5"/>
      <c r="D96" s="5"/>
      <c r="E96" s="5"/>
      <c r="F96" s="5"/>
      <c r="G96" s="5"/>
      <c r="H96" s="5"/>
      <c r="I96" s="5"/>
      <c r="J96" s="5"/>
      <c r="K96" s="5"/>
      <c r="L96" s="5"/>
      <c r="M96" s="5"/>
      <c r="N96" s="5"/>
    </row>
    <row r="97" spans="1:14">
      <c r="A97" s="5"/>
      <c r="B97" s="5"/>
      <c r="C97" s="5"/>
      <c r="D97" s="5"/>
      <c r="E97" s="5"/>
      <c r="F97" s="5"/>
      <c r="G97" s="5"/>
      <c r="H97" s="5"/>
      <c r="I97" s="5"/>
      <c r="J97" s="5"/>
      <c r="K97" s="5"/>
      <c r="L97" s="5"/>
      <c r="M97" s="5"/>
      <c r="N97" s="5"/>
    </row>
    <row r="98" spans="1:14">
      <c r="A98" s="5"/>
      <c r="B98" s="5"/>
      <c r="C98" s="5"/>
      <c r="D98" s="5"/>
      <c r="E98" s="5"/>
      <c r="F98" s="5"/>
      <c r="G98" s="5"/>
      <c r="H98" s="5"/>
      <c r="I98" s="5"/>
      <c r="J98" s="5"/>
      <c r="K98" s="5"/>
      <c r="L98" s="5"/>
      <c r="M98" s="5"/>
      <c r="N98" s="5"/>
    </row>
    <row r="99" spans="1:14">
      <c r="A99" s="5"/>
      <c r="B99" s="5"/>
      <c r="C99" s="5"/>
      <c r="D99" s="5"/>
      <c r="E99" s="5"/>
      <c r="F99" s="5"/>
      <c r="G99" s="5"/>
      <c r="H99" s="5"/>
      <c r="I99" s="5"/>
      <c r="J99" s="5"/>
      <c r="K99" s="5"/>
      <c r="L99" s="5"/>
      <c r="M99" s="5"/>
      <c r="N99" s="5"/>
    </row>
    <row r="100" spans="1:14">
      <c r="A100" s="5"/>
      <c r="B100" s="5"/>
      <c r="C100" s="5"/>
      <c r="D100" s="5"/>
      <c r="E100" s="5"/>
      <c r="F100" s="5"/>
      <c r="G100" s="5"/>
      <c r="H100" s="5"/>
      <c r="I100" s="5"/>
      <c r="J100" s="5"/>
      <c r="K100" s="5"/>
      <c r="L100" s="5"/>
      <c r="M100" s="5"/>
      <c r="N100" s="5"/>
    </row>
    <row r="101" spans="1:14">
      <c r="A101" s="5"/>
      <c r="B101" s="5"/>
      <c r="C101" s="5"/>
      <c r="D101" s="5"/>
      <c r="E101" s="5"/>
      <c r="F101" s="5"/>
      <c r="G101" s="5"/>
      <c r="H101" s="5"/>
      <c r="I101" s="5"/>
      <c r="J101" s="5"/>
      <c r="K101" s="5"/>
      <c r="L101" s="5"/>
      <c r="M101" s="5"/>
      <c r="N101" s="5"/>
    </row>
    <row r="102" spans="1:14">
      <c r="A102" s="5"/>
      <c r="B102" s="5"/>
      <c r="C102" s="5"/>
      <c r="D102" s="5"/>
      <c r="E102" s="5"/>
      <c r="F102" s="5"/>
      <c r="G102" s="5"/>
      <c r="H102" s="5"/>
      <c r="I102" s="5"/>
      <c r="J102" s="5"/>
      <c r="K102" s="5"/>
      <c r="L102" s="5"/>
      <c r="M102" s="5"/>
      <c r="N102" s="5"/>
    </row>
    <row r="103" spans="1:14">
      <c r="A103" s="5"/>
      <c r="B103" s="5"/>
      <c r="C103" s="5"/>
      <c r="D103" s="5"/>
      <c r="E103" s="5"/>
      <c r="F103" s="5"/>
      <c r="G103" s="5"/>
      <c r="H103" s="5"/>
      <c r="I103" s="5"/>
      <c r="J103" s="5"/>
      <c r="K103" s="5"/>
      <c r="L103" s="5"/>
      <c r="M103" s="5"/>
      <c r="N103" s="5"/>
    </row>
    <row r="104" spans="1:14">
      <c r="A104" s="5"/>
      <c r="B104" s="5"/>
      <c r="C104" s="5"/>
      <c r="D104" s="5"/>
      <c r="E104" s="5"/>
      <c r="F104" s="5"/>
      <c r="G104" s="5"/>
      <c r="H104" s="5"/>
      <c r="I104" s="5"/>
      <c r="J104" s="5"/>
      <c r="K104" s="5"/>
      <c r="L104" s="5"/>
      <c r="M104" s="5"/>
      <c r="N104" s="5"/>
    </row>
    <row r="105" spans="1:14">
      <c r="A105" s="5"/>
      <c r="B105" s="5"/>
      <c r="C105" s="5"/>
      <c r="D105" s="5"/>
      <c r="E105" s="5"/>
      <c r="F105" s="5"/>
      <c r="G105" s="5"/>
      <c r="H105" s="5"/>
      <c r="I105" s="5"/>
      <c r="J105" s="5"/>
      <c r="K105" s="5"/>
      <c r="L105" s="5"/>
      <c r="M105" s="5"/>
      <c r="N105" s="5"/>
    </row>
    <row r="106" spans="1:14">
      <c r="A106" s="5"/>
      <c r="B106" s="5"/>
      <c r="C106" s="5"/>
      <c r="D106" s="5"/>
      <c r="E106" s="5"/>
      <c r="F106" s="5"/>
      <c r="G106" s="5"/>
      <c r="H106" s="5"/>
      <c r="I106" s="5"/>
      <c r="J106" s="5"/>
      <c r="K106" s="5"/>
      <c r="L106" s="5"/>
      <c r="M106" s="5"/>
      <c r="N106" s="5"/>
    </row>
    <row r="107" spans="1:14">
      <c r="A107" s="5"/>
      <c r="B107" s="5"/>
      <c r="C107" s="5"/>
      <c r="D107" s="5"/>
      <c r="E107" s="5"/>
      <c r="F107" s="5"/>
      <c r="G107" s="5"/>
      <c r="H107" s="5"/>
      <c r="I107" s="5"/>
      <c r="J107" s="5"/>
      <c r="K107" s="5"/>
      <c r="L107" s="5"/>
      <c r="M107" s="5"/>
      <c r="N107" s="5"/>
    </row>
    <row r="108" spans="1:14">
      <c r="A108" s="5"/>
      <c r="B108" s="5"/>
      <c r="C108" s="5"/>
      <c r="D108" s="5"/>
      <c r="E108" s="5"/>
      <c r="F108" s="5"/>
      <c r="G108" s="5"/>
      <c r="H108" s="5"/>
      <c r="I108" s="5"/>
      <c r="J108" s="5"/>
      <c r="K108" s="5"/>
      <c r="L108" s="5"/>
      <c r="M108" s="5"/>
      <c r="N108" s="5"/>
    </row>
    <row r="109" spans="1:14">
      <c r="A109" s="5"/>
      <c r="B109" s="5"/>
      <c r="C109" s="5"/>
      <c r="D109" s="5"/>
      <c r="E109" s="5"/>
      <c r="F109" s="5"/>
      <c r="G109" s="5"/>
      <c r="H109" s="5"/>
      <c r="I109" s="5"/>
      <c r="J109" s="5"/>
      <c r="K109" s="5"/>
      <c r="L109" s="5"/>
      <c r="M109" s="5"/>
      <c r="N109" s="5"/>
    </row>
    <row r="110" spans="1:14">
      <c r="A110" s="5"/>
      <c r="B110" s="5"/>
      <c r="C110" s="5"/>
      <c r="D110" s="5"/>
      <c r="E110" s="5"/>
      <c r="F110" s="5"/>
      <c r="G110" s="5"/>
      <c r="H110" s="5"/>
      <c r="I110" s="5"/>
      <c r="J110" s="5"/>
      <c r="K110" s="5"/>
      <c r="L110" s="5"/>
      <c r="M110" s="5"/>
      <c r="N110" s="5"/>
    </row>
    <row r="111" spans="1:14">
      <c r="A111" s="5"/>
      <c r="B111" s="5"/>
      <c r="C111" s="5"/>
      <c r="D111" s="5"/>
      <c r="E111" s="5"/>
      <c r="F111" s="5"/>
      <c r="G111" s="5"/>
      <c r="H111" s="5"/>
      <c r="I111" s="5"/>
      <c r="J111" s="5"/>
      <c r="K111" s="5"/>
      <c r="L111" s="5"/>
      <c r="M111" s="5"/>
      <c r="N111" s="5"/>
    </row>
    <row r="112" spans="1:14">
      <c r="A112" s="5"/>
      <c r="B112" s="5"/>
      <c r="C112" s="5"/>
      <c r="D112" s="5"/>
      <c r="E112" s="5"/>
      <c r="F112" s="5"/>
      <c r="G112" s="5"/>
      <c r="H112" s="5"/>
      <c r="I112" s="5"/>
      <c r="J112" s="5"/>
      <c r="K112" s="5"/>
      <c r="L112" s="5"/>
      <c r="M112" s="5"/>
      <c r="N112" s="5"/>
    </row>
    <row r="113" spans="1:14">
      <c r="A113" s="5"/>
      <c r="B113" s="5"/>
      <c r="C113" s="5"/>
      <c r="D113" s="5"/>
      <c r="E113" s="5"/>
      <c r="F113" s="5"/>
      <c r="G113" s="5"/>
      <c r="H113" s="5"/>
      <c r="I113" s="5"/>
      <c r="J113" s="5"/>
      <c r="K113" s="5"/>
      <c r="L113" s="5"/>
      <c r="M113" s="5"/>
      <c r="N113" s="5"/>
    </row>
    <row r="114" spans="1:14">
      <c r="A114" s="5"/>
      <c r="B114" s="5"/>
      <c r="C114" s="5"/>
      <c r="D114" s="5"/>
      <c r="E114" s="5"/>
      <c r="F114" s="5"/>
      <c r="G114" s="5"/>
      <c r="H114" s="5"/>
      <c r="I114" s="5"/>
      <c r="J114" s="5"/>
      <c r="K114" s="5"/>
      <c r="L114" s="5"/>
      <c r="M114" s="5"/>
      <c r="N114" s="5"/>
    </row>
    <row r="115" spans="1:14">
      <c r="A115" s="5"/>
      <c r="B115" s="5"/>
      <c r="C115" s="5"/>
      <c r="D115" s="5"/>
      <c r="E115" s="5"/>
      <c r="F115" s="5"/>
      <c r="G115" s="5"/>
      <c r="H115" s="5"/>
      <c r="I115" s="5"/>
      <c r="J115" s="5"/>
      <c r="K115" s="5"/>
      <c r="L115" s="5"/>
      <c r="M115" s="5"/>
      <c r="N115" s="5"/>
    </row>
    <row r="116" spans="1:14">
      <c r="A116" s="5"/>
      <c r="B116" s="5"/>
      <c r="C116" s="5"/>
      <c r="D116" s="5"/>
      <c r="E116" s="5"/>
      <c r="F116" s="5"/>
      <c r="G116" s="5"/>
      <c r="H116" s="5"/>
      <c r="I116" s="5"/>
      <c r="J116" s="5"/>
      <c r="K116" s="5"/>
      <c r="L116" s="5"/>
      <c r="M116" s="5"/>
      <c r="N116" s="5"/>
    </row>
    <row r="117" spans="1:14">
      <c r="A117" s="5"/>
      <c r="B117" s="5"/>
      <c r="C117" s="5"/>
      <c r="D117" s="5"/>
      <c r="E117" s="5"/>
      <c r="F117" s="5"/>
      <c r="G117" s="5"/>
      <c r="H117" s="5"/>
      <c r="I117" s="5"/>
      <c r="J117" s="5"/>
      <c r="K117" s="5"/>
      <c r="L117" s="5"/>
      <c r="M117" s="5"/>
      <c r="N117" s="5"/>
    </row>
    <row r="118" spans="1:14">
      <c r="A118" s="5"/>
      <c r="B118" s="5"/>
      <c r="C118" s="5"/>
      <c r="D118" s="5"/>
      <c r="E118" s="5"/>
      <c r="F118" s="5"/>
      <c r="G118" s="5"/>
      <c r="H118" s="5"/>
      <c r="I118" s="5"/>
      <c r="J118" s="5"/>
      <c r="K118" s="5"/>
      <c r="L118" s="5"/>
      <c r="M118" s="5"/>
      <c r="N118" s="5"/>
    </row>
    <row r="119" spans="1:14">
      <c r="A119" s="5"/>
      <c r="B119" s="5"/>
      <c r="C119" s="5"/>
      <c r="D119" s="5"/>
      <c r="E119" s="5"/>
      <c r="F119" s="5"/>
      <c r="G119" s="5"/>
      <c r="H119" s="5"/>
      <c r="I119" s="5"/>
      <c r="J119" s="5"/>
      <c r="K119" s="5"/>
      <c r="L119" s="5"/>
      <c r="M119" s="5"/>
      <c r="N119" s="5"/>
    </row>
    <row r="120" spans="1:14">
      <c r="A120" s="5"/>
      <c r="B120" s="5"/>
      <c r="C120" s="5"/>
      <c r="D120" s="5"/>
      <c r="E120" s="5"/>
      <c r="F120" s="5"/>
      <c r="G120" s="5"/>
      <c r="H120" s="5"/>
      <c r="I120" s="5"/>
      <c r="J120" s="5"/>
      <c r="K120" s="5"/>
      <c r="L120" s="5"/>
      <c r="M120" s="5"/>
      <c r="N120" s="5"/>
    </row>
    <row r="121" spans="1:14">
      <c r="A121" s="5"/>
      <c r="B121" s="5"/>
      <c r="C121" s="5"/>
      <c r="D121" s="5"/>
      <c r="E121" s="5"/>
      <c r="F121" s="5"/>
      <c r="G121" s="5"/>
      <c r="H121" s="5"/>
      <c r="I121" s="5"/>
      <c r="J121" s="5"/>
      <c r="K121" s="5"/>
      <c r="L121" s="5"/>
      <c r="M121" s="5"/>
      <c r="N121" s="5"/>
    </row>
    <row r="122" spans="1:14">
      <c r="A122" s="5"/>
      <c r="B122" s="5"/>
      <c r="C122" s="5"/>
      <c r="D122" s="5"/>
      <c r="E122" s="5"/>
      <c r="F122" s="5"/>
      <c r="G122" s="5"/>
      <c r="H122" s="5"/>
      <c r="I122" s="5"/>
      <c r="J122" s="5"/>
      <c r="K122" s="5"/>
      <c r="L122" s="5"/>
      <c r="M122" s="5"/>
      <c r="N122" s="5"/>
    </row>
    <row r="123" spans="1:14">
      <c r="A123" s="5"/>
      <c r="B123" s="5"/>
      <c r="C123" s="5"/>
      <c r="D123" s="5"/>
      <c r="E123" s="5"/>
      <c r="F123" s="5"/>
      <c r="G123" s="5"/>
      <c r="H123" s="5"/>
      <c r="I123" s="5"/>
      <c r="J123" s="5"/>
      <c r="K123" s="5"/>
      <c r="L123" s="5"/>
      <c r="M123" s="5"/>
      <c r="N123" s="5"/>
    </row>
    <row r="124" spans="1:14">
      <c r="A124" s="5"/>
      <c r="B124" s="5"/>
      <c r="C124" s="5"/>
      <c r="D124" s="5"/>
      <c r="E124" s="5"/>
      <c r="F124" s="5"/>
      <c r="G124" s="5"/>
      <c r="H124" s="5"/>
      <c r="I124" s="5"/>
      <c r="J124" s="5"/>
      <c r="K124" s="5"/>
      <c r="L124" s="5"/>
      <c r="M124" s="5"/>
      <c r="N124" s="5"/>
    </row>
    <row r="125" spans="1:14">
      <c r="A125" s="5"/>
      <c r="B125" s="5"/>
      <c r="C125" s="5"/>
      <c r="D125" s="5"/>
      <c r="E125" s="5"/>
      <c r="F125" s="5"/>
      <c r="G125" s="5"/>
      <c r="H125" s="5"/>
      <c r="I125" s="5"/>
      <c r="J125" s="5"/>
      <c r="K125" s="5"/>
      <c r="L125" s="5"/>
      <c r="M125" s="5"/>
      <c r="N125" s="5"/>
    </row>
    <row r="126" spans="1:14">
      <c r="A126" s="5"/>
      <c r="B126" s="5"/>
      <c r="C126" s="5"/>
      <c r="D126" s="5"/>
      <c r="E126" s="5"/>
      <c r="F126" s="5"/>
      <c r="G126" s="5"/>
      <c r="H126" s="5"/>
      <c r="I126" s="5"/>
      <c r="J126" s="5"/>
      <c r="K126" s="5"/>
      <c r="L126" s="5"/>
      <c r="M126" s="5"/>
      <c r="N126" s="5"/>
    </row>
    <row r="127" spans="1:14">
      <c r="A127" s="5"/>
      <c r="B127" s="5"/>
      <c r="C127" s="5"/>
      <c r="D127" s="5"/>
      <c r="E127" s="5"/>
      <c r="F127" s="5"/>
      <c r="G127" s="5"/>
      <c r="H127" s="5"/>
      <c r="I127" s="5"/>
      <c r="J127" s="5"/>
      <c r="K127" s="5"/>
      <c r="L127" s="5"/>
      <c r="M127" s="5"/>
      <c r="N127" s="5"/>
    </row>
    <row r="128" spans="1:14">
      <c r="A128" s="5"/>
      <c r="B128" s="5"/>
      <c r="C128" s="5"/>
      <c r="D128" s="5"/>
      <c r="E128" s="5"/>
      <c r="F128" s="5"/>
      <c r="G128" s="5"/>
      <c r="H128" s="5"/>
      <c r="I128" s="5"/>
      <c r="J128" s="5"/>
      <c r="K128" s="5"/>
      <c r="L128" s="5"/>
      <c r="M128" s="5"/>
      <c r="N128" s="5"/>
    </row>
    <row r="129" spans="1:14">
      <c r="A129" s="5"/>
      <c r="B129" s="5"/>
      <c r="C129" s="5"/>
      <c r="D129" s="5"/>
      <c r="E129" s="5"/>
      <c r="F129" s="5"/>
      <c r="G129" s="5"/>
      <c r="H129" s="5"/>
      <c r="I129" s="5"/>
      <c r="J129" s="5"/>
      <c r="K129" s="5"/>
      <c r="L129" s="5"/>
      <c r="M129" s="5"/>
      <c r="N129" s="5"/>
    </row>
    <row r="130" spans="1:14">
      <c r="A130" s="5"/>
      <c r="B130" s="5"/>
      <c r="C130" s="5"/>
      <c r="D130" s="5"/>
      <c r="E130" s="5"/>
      <c r="F130" s="5"/>
      <c r="G130" s="5"/>
      <c r="H130" s="5"/>
      <c r="I130" s="5"/>
      <c r="J130" s="5"/>
      <c r="K130" s="5"/>
      <c r="L130" s="5"/>
      <c r="M130" s="5"/>
      <c r="N130" s="5"/>
    </row>
    <row r="131" spans="1:14">
      <c r="A131" s="5"/>
      <c r="B131" s="5"/>
      <c r="C131" s="5"/>
      <c r="D131" s="5"/>
      <c r="E131" s="5"/>
      <c r="F131" s="5"/>
      <c r="G131" s="5"/>
      <c r="H131" s="5"/>
      <c r="I131" s="5"/>
      <c r="J131" s="5"/>
      <c r="K131" s="5"/>
      <c r="L131" s="5"/>
      <c r="M131" s="5"/>
      <c r="N131" s="5"/>
    </row>
    <row r="132" spans="1:14">
      <c r="A132" s="5"/>
      <c r="B132" s="5"/>
      <c r="C132" s="5"/>
      <c r="D132" s="5"/>
      <c r="E132" s="5"/>
      <c r="F132" s="5"/>
      <c r="G132" s="5"/>
      <c r="H132" s="5"/>
      <c r="I132" s="5"/>
      <c r="J132" s="5"/>
      <c r="K132" s="5"/>
      <c r="L132" s="5"/>
      <c r="M132" s="5"/>
      <c r="N132" s="5"/>
    </row>
    <row r="133" spans="1:14">
      <c r="A133" s="5"/>
      <c r="B133" s="5"/>
      <c r="C133" s="5"/>
      <c r="D133" s="5"/>
      <c r="E133" s="5"/>
      <c r="F133" s="5"/>
      <c r="G133" s="5"/>
      <c r="H133" s="5"/>
      <c r="I133" s="5"/>
      <c r="J133" s="5"/>
      <c r="K133" s="5"/>
      <c r="L133" s="5"/>
      <c r="M133" s="5"/>
      <c r="N133" s="5"/>
    </row>
    <row r="134" spans="1:14">
      <c r="A134" s="5"/>
      <c r="B134" s="5"/>
      <c r="C134" s="5"/>
      <c r="D134" s="5"/>
      <c r="E134" s="5"/>
      <c r="F134" s="5"/>
      <c r="G134" s="5"/>
      <c r="H134" s="5"/>
      <c r="I134" s="5"/>
      <c r="J134" s="5"/>
      <c r="K134" s="5"/>
      <c r="L134" s="5"/>
      <c r="M134" s="5"/>
      <c r="N134" s="5"/>
    </row>
    <row r="135" spans="1:14">
      <c r="A135" s="5"/>
      <c r="B135" s="5"/>
      <c r="C135" s="5"/>
      <c r="D135" s="5"/>
      <c r="E135" s="5"/>
      <c r="F135" s="5"/>
      <c r="G135" s="5"/>
      <c r="H135" s="5"/>
      <c r="I135" s="5"/>
      <c r="J135" s="5"/>
      <c r="K135" s="5"/>
      <c r="L135" s="5"/>
      <c r="M135" s="5"/>
      <c r="N135" s="5"/>
    </row>
    <row r="136" spans="1:14">
      <c r="A136" s="5"/>
      <c r="B136" s="5"/>
      <c r="C136" s="5"/>
      <c r="D136" s="5"/>
      <c r="E136" s="5"/>
      <c r="F136" s="5"/>
      <c r="G136" s="5"/>
      <c r="H136" s="5"/>
      <c r="I136" s="5"/>
      <c r="J136" s="5"/>
      <c r="K136" s="5"/>
      <c r="L136" s="5"/>
      <c r="M136" s="5"/>
      <c r="N136" s="5"/>
    </row>
    <row r="137" spans="1:14">
      <c r="A137" s="5"/>
      <c r="B137" s="5"/>
      <c r="C137" s="5"/>
      <c r="D137" s="5"/>
      <c r="E137" s="5"/>
      <c r="F137" s="5"/>
      <c r="G137" s="5"/>
      <c r="H137" s="5"/>
      <c r="I137" s="5"/>
      <c r="J137" s="5"/>
      <c r="K137" s="5"/>
      <c r="L137" s="5"/>
      <c r="M137" s="5"/>
      <c r="N137" s="5"/>
    </row>
    <row r="138" spans="1:14">
      <c r="A138" s="5"/>
      <c r="B138" s="5"/>
      <c r="C138" s="5"/>
      <c r="D138" s="5"/>
      <c r="E138" s="5"/>
      <c r="F138" s="5"/>
      <c r="G138" s="5"/>
      <c r="H138" s="5"/>
      <c r="I138" s="5"/>
      <c r="J138" s="5"/>
      <c r="K138" s="5"/>
      <c r="L138" s="5"/>
      <c r="M138" s="5"/>
      <c r="N138" s="5"/>
    </row>
    <row r="139" spans="1:14">
      <c r="A139" s="5"/>
      <c r="B139" s="5"/>
      <c r="C139" s="5"/>
      <c r="D139" s="5"/>
      <c r="E139" s="5"/>
      <c r="F139" s="5"/>
      <c r="G139" s="5"/>
      <c r="H139" s="5"/>
      <c r="I139" s="5"/>
      <c r="J139" s="5"/>
      <c r="K139" s="5"/>
      <c r="L139" s="5"/>
      <c r="M139" s="5"/>
      <c r="N139" s="5"/>
    </row>
    <row r="140" spans="1:14">
      <c r="A140" s="5"/>
      <c r="B140" s="5"/>
      <c r="C140" s="5"/>
      <c r="D140" s="5"/>
      <c r="E140" s="5"/>
      <c r="F140" s="5"/>
      <c r="G140" s="5"/>
      <c r="H140" s="5"/>
      <c r="I140" s="5"/>
      <c r="J140" s="5"/>
      <c r="K140" s="5"/>
      <c r="L140" s="5"/>
      <c r="M140" s="5"/>
      <c r="N140" s="5"/>
    </row>
    <row r="141" spans="1:14">
      <c r="A141" s="5"/>
      <c r="B141" s="5"/>
      <c r="C141" s="5"/>
      <c r="D141" s="5"/>
      <c r="E141" s="5"/>
      <c r="F141" s="5"/>
      <c r="G141" s="5"/>
      <c r="H141" s="5"/>
      <c r="I141" s="5"/>
      <c r="J141" s="5"/>
      <c r="K141" s="5"/>
      <c r="L141" s="5"/>
      <c r="M141" s="5"/>
      <c r="N141" s="5"/>
    </row>
    <row r="142" spans="1:14">
      <c r="A142" s="5"/>
      <c r="B142" s="5"/>
      <c r="C142" s="5"/>
      <c r="D142" s="5"/>
      <c r="E142" s="5"/>
      <c r="F142" s="5"/>
      <c r="G142" s="5"/>
      <c r="H142" s="5"/>
      <c r="I142" s="5"/>
      <c r="J142" s="5"/>
      <c r="K142" s="5"/>
      <c r="L142" s="5"/>
      <c r="M142" s="5"/>
      <c r="N142" s="5"/>
    </row>
    <row r="143" spans="1:14">
      <c r="A143" s="5"/>
      <c r="B143" s="5"/>
      <c r="C143" s="5"/>
      <c r="D143" s="5"/>
      <c r="E143" s="5"/>
      <c r="F143" s="5"/>
      <c r="G143" s="5"/>
      <c r="H143" s="5"/>
      <c r="I143" s="5"/>
      <c r="J143" s="5"/>
      <c r="K143" s="5"/>
      <c r="L143" s="5"/>
      <c r="M143" s="5"/>
      <c r="N143" s="5"/>
    </row>
    <row r="144" spans="1:14">
      <c r="A144" s="5"/>
      <c r="B144" s="5"/>
      <c r="C144" s="5"/>
      <c r="D144" s="5"/>
      <c r="E144" s="5"/>
      <c r="F144" s="5"/>
      <c r="G144" s="5"/>
      <c r="H144" s="5"/>
      <c r="I144" s="5"/>
      <c r="J144" s="5"/>
      <c r="K144" s="5"/>
      <c r="L144" s="5"/>
      <c r="M144" s="5"/>
      <c r="N144" s="5"/>
    </row>
    <row r="145" spans="1:14">
      <c r="A145" s="5"/>
      <c r="B145" s="5"/>
      <c r="C145" s="5"/>
      <c r="D145" s="5"/>
      <c r="E145" s="5"/>
      <c r="F145" s="5"/>
      <c r="G145" s="5"/>
      <c r="H145" s="5"/>
      <c r="I145" s="5"/>
      <c r="J145" s="5"/>
      <c r="K145" s="5"/>
      <c r="L145" s="5"/>
      <c r="M145" s="5"/>
      <c r="N145" s="5"/>
    </row>
    <row r="146" spans="1:14">
      <c r="A146" s="5"/>
      <c r="B146" s="5"/>
      <c r="C146" s="5"/>
      <c r="D146" s="5"/>
      <c r="E146" s="5"/>
      <c r="F146" s="5"/>
      <c r="G146" s="5"/>
      <c r="H146" s="5"/>
      <c r="I146" s="5"/>
      <c r="J146" s="5"/>
      <c r="K146" s="5"/>
      <c r="L146" s="5"/>
      <c r="M146" s="5"/>
      <c r="N146" s="5"/>
    </row>
    <row r="147" spans="1:14">
      <c r="A147" s="5"/>
      <c r="B147" s="5"/>
      <c r="C147" s="5"/>
      <c r="D147" s="5"/>
      <c r="E147" s="5"/>
      <c r="F147" s="5"/>
      <c r="G147" s="5"/>
      <c r="H147" s="5"/>
      <c r="I147" s="5"/>
      <c r="J147" s="5"/>
      <c r="K147" s="5"/>
      <c r="L147" s="5"/>
      <c r="M147" s="5"/>
      <c r="N147" s="5"/>
    </row>
    <row r="148" spans="1:14">
      <c r="A148" s="5"/>
      <c r="B148" s="5"/>
      <c r="C148" s="5"/>
      <c r="D148" s="5"/>
      <c r="E148" s="5"/>
      <c r="F148" s="5"/>
      <c r="G148" s="5"/>
      <c r="H148" s="5"/>
      <c r="I148" s="5"/>
      <c r="J148" s="5"/>
      <c r="K148" s="5"/>
      <c r="L148" s="5"/>
      <c r="M148" s="5"/>
      <c r="N148" s="5"/>
    </row>
    <row r="149" spans="1:14">
      <c r="A149" s="5"/>
      <c r="B149" s="5"/>
      <c r="C149" s="5"/>
      <c r="D149" s="5"/>
      <c r="E149" s="5"/>
      <c r="F149" s="5"/>
      <c r="G149" s="5"/>
      <c r="H149" s="5"/>
      <c r="I149" s="5"/>
      <c r="J149" s="5"/>
      <c r="K149" s="5"/>
      <c r="L149" s="5"/>
      <c r="M149" s="5"/>
      <c r="N149" s="5"/>
    </row>
    <row r="150" spans="1:14">
      <c r="A150" s="5"/>
      <c r="B150" s="5"/>
      <c r="C150" s="5"/>
      <c r="D150" s="5"/>
      <c r="E150" s="5"/>
      <c r="F150" s="5"/>
      <c r="G150" s="5"/>
      <c r="H150" s="5"/>
      <c r="I150" s="5"/>
      <c r="J150" s="5"/>
      <c r="K150" s="5"/>
      <c r="L150" s="5"/>
      <c r="M150" s="5"/>
      <c r="N150" s="5"/>
    </row>
    <row r="151" spans="1:14">
      <c r="A151" s="5"/>
      <c r="B151" s="5"/>
      <c r="C151" s="5"/>
      <c r="D151" s="5"/>
      <c r="E151" s="5"/>
      <c r="F151" s="5"/>
      <c r="G151" s="5"/>
      <c r="H151" s="5"/>
      <c r="I151" s="5"/>
      <c r="J151" s="5"/>
      <c r="K151" s="5"/>
      <c r="L151" s="5"/>
      <c r="M151" s="5"/>
      <c r="N151" s="5"/>
    </row>
    <row r="152" spans="1:14">
      <c r="A152" s="5"/>
      <c r="B152" s="5"/>
      <c r="C152" s="5"/>
      <c r="D152" s="5"/>
      <c r="E152" s="5"/>
      <c r="F152" s="5"/>
      <c r="G152" s="5"/>
      <c r="H152" s="5"/>
      <c r="I152" s="5"/>
      <c r="J152" s="5"/>
      <c r="K152" s="5"/>
      <c r="L152" s="5"/>
      <c r="M152" s="5"/>
      <c r="N152" s="5"/>
    </row>
    <row r="153" spans="1:14">
      <c r="A153" s="5"/>
      <c r="B153" s="5"/>
      <c r="C153" s="5"/>
      <c r="D153" s="5"/>
      <c r="E153" s="5"/>
      <c r="F153" s="5"/>
      <c r="G153" s="5"/>
      <c r="H153" s="5"/>
      <c r="I153" s="5"/>
      <c r="J153" s="5"/>
      <c r="K153" s="5"/>
      <c r="L153" s="5"/>
      <c r="M153" s="5"/>
      <c r="N153" s="5"/>
    </row>
    <row r="154" spans="1:14">
      <c r="A154" s="5"/>
      <c r="B154" s="5"/>
      <c r="C154" s="5"/>
      <c r="D154" s="5"/>
      <c r="E154" s="5"/>
      <c r="F154" s="5"/>
      <c r="G154" s="5"/>
      <c r="H154" s="5"/>
      <c r="I154" s="5"/>
      <c r="J154" s="5"/>
      <c r="K154" s="5"/>
      <c r="L154" s="5"/>
      <c r="M154" s="5"/>
      <c r="N154" s="5"/>
    </row>
    <row r="155" spans="1:14">
      <c r="A155" s="5"/>
      <c r="B155" s="5"/>
      <c r="C155" s="5"/>
      <c r="D155" s="5"/>
      <c r="E155" s="5"/>
      <c r="F155" s="5"/>
      <c r="G155" s="5"/>
      <c r="H155" s="5"/>
      <c r="I155" s="5"/>
      <c r="J155" s="5"/>
      <c r="K155" s="5"/>
      <c r="L155" s="5"/>
      <c r="M155" s="5"/>
      <c r="N155" s="5"/>
    </row>
    <row r="156" spans="1:14">
      <c r="A156" s="5"/>
      <c r="B156" s="5"/>
      <c r="C156" s="5"/>
      <c r="D156" s="5"/>
      <c r="E156" s="5"/>
      <c r="F156" s="5"/>
      <c r="G156" s="5"/>
      <c r="H156" s="5"/>
      <c r="I156" s="5"/>
      <c r="J156" s="5"/>
      <c r="K156" s="5"/>
      <c r="L156" s="5"/>
      <c r="M156" s="5"/>
      <c r="N156" s="5"/>
    </row>
    <row r="157" spans="1:14">
      <c r="A157" s="5"/>
      <c r="B157" s="5"/>
      <c r="C157" s="5"/>
      <c r="D157" s="5"/>
      <c r="E157" s="5"/>
      <c r="F157" s="5"/>
      <c r="G157" s="5"/>
      <c r="H157" s="5"/>
      <c r="I157" s="5"/>
      <c r="J157" s="5"/>
      <c r="K157" s="5"/>
      <c r="L157" s="5"/>
      <c r="M157" s="5"/>
      <c r="N157" s="5"/>
    </row>
    <row r="158" spans="1:14">
      <c r="A158" s="5"/>
      <c r="B158" s="5"/>
      <c r="C158" s="5"/>
      <c r="D158" s="5"/>
      <c r="E158" s="5"/>
      <c r="F158" s="5"/>
      <c r="G158" s="5"/>
      <c r="H158" s="5"/>
      <c r="I158" s="5"/>
      <c r="J158" s="5"/>
      <c r="K158" s="5"/>
      <c r="L158" s="5"/>
      <c r="M158" s="5"/>
      <c r="N158" s="5"/>
    </row>
    <row r="159" spans="1:14">
      <c r="A159" s="5"/>
      <c r="B159" s="5"/>
      <c r="C159" s="5"/>
      <c r="D159" s="5"/>
      <c r="E159" s="5"/>
      <c r="F159" s="5"/>
      <c r="G159" s="5"/>
      <c r="H159" s="5"/>
      <c r="I159" s="5"/>
      <c r="J159" s="5"/>
      <c r="K159" s="5"/>
      <c r="L159" s="5"/>
      <c r="M159" s="5"/>
      <c r="N159" s="5"/>
    </row>
    <row r="160" spans="1:14">
      <c r="A160" s="5"/>
      <c r="B160" s="5"/>
      <c r="C160" s="5"/>
      <c r="D160" s="5"/>
      <c r="E160" s="5"/>
      <c r="F160" s="5"/>
      <c r="G160" s="5"/>
      <c r="H160" s="5"/>
      <c r="I160" s="5"/>
      <c r="J160" s="5"/>
      <c r="K160" s="5"/>
      <c r="L160" s="5"/>
      <c r="M160" s="5"/>
      <c r="N160" s="5"/>
    </row>
    <row r="161" spans="1:14">
      <c r="A161" s="5"/>
      <c r="B161" s="5"/>
      <c r="C161" s="5"/>
      <c r="D161" s="5"/>
      <c r="E161" s="5"/>
      <c r="F161" s="5"/>
      <c r="G161" s="5"/>
      <c r="H161" s="5"/>
      <c r="I161" s="5"/>
      <c r="J161" s="5"/>
      <c r="K161" s="5"/>
      <c r="L161" s="5"/>
      <c r="M161" s="5"/>
      <c r="N161" s="5"/>
    </row>
    <row r="162" spans="1:14">
      <c r="A162" s="5"/>
      <c r="B162" s="5"/>
      <c r="C162" s="5"/>
      <c r="D162" s="5"/>
      <c r="E162" s="5"/>
      <c r="F162" s="5"/>
      <c r="G162" s="5"/>
      <c r="H162" s="5"/>
      <c r="I162" s="5"/>
      <c r="J162" s="5"/>
      <c r="K162" s="5"/>
      <c r="L162" s="5"/>
      <c r="M162" s="5"/>
      <c r="N162" s="5"/>
    </row>
    <row r="163" spans="1:14">
      <c r="A163" s="5"/>
      <c r="B163" s="5"/>
      <c r="C163" s="5"/>
      <c r="D163" s="5"/>
      <c r="E163" s="5"/>
      <c r="F163" s="5"/>
      <c r="G163" s="5"/>
      <c r="H163" s="5"/>
      <c r="I163" s="5"/>
      <c r="J163" s="5"/>
      <c r="K163" s="5"/>
      <c r="L163" s="5"/>
      <c r="M163" s="5"/>
      <c r="N163" s="5"/>
    </row>
    <row r="164" spans="1:14">
      <c r="A164" s="5"/>
      <c r="B164" s="5"/>
      <c r="C164" s="5"/>
      <c r="D164" s="5"/>
      <c r="E164" s="5"/>
      <c r="F164" s="5"/>
      <c r="G164" s="5"/>
      <c r="H164" s="5"/>
      <c r="I164" s="5"/>
      <c r="J164" s="5"/>
      <c r="K164" s="5"/>
      <c r="L164" s="5"/>
      <c r="M164" s="5"/>
      <c r="N164" s="5"/>
    </row>
    <row r="165" spans="1:14">
      <c r="A165" s="5"/>
      <c r="B165" s="5"/>
      <c r="C165" s="5"/>
      <c r="D165" s="5"/>
      <c r="E165" s="5"/>
      <c r="F165" s="5"/>
      <c r="G165" s="5"/>
      <c r="H165" s="5"/>
      <c r="I165" s="5"/>
      <c r="J165" s="5"/>
      <c r="K165" s="5"/>
      <c r="L165" s="5"/>
      <c r="M165" s="5"/>
      <c r="N165" s="5"/>
    </row>
    <row r="166" spans="1:14">
      <c r="A166" s="5"/>
      <c r="B166" s="5"/>
      <c r="C166" s="5"/>
      <c r="D166" s="5"/>
      <c r="E166" s="5"/>
      <c r="F166" s="5"/>
      <c r="G166" s="5"/>
      <c r="H166" s="5"/>
      <c r="I166" s="5"/>
      <c r="J166" s="5"/>
      <c r="K166" s="5"/>
      <c r="L166" s="5"/>
      <c r="M166" s="5"/>
      <c r="N166" s="5"/>
    </row>
    <row r="167" spans="1:14">
      <c r="A167" s="5"/>
      <c r="B167" s="5"/>
      <c r="C167" s="5"/>
      <c r="D167" s="5"/>
      <c r="E167" s="5"/>
      <c r="F167" s="5"/>
      <c r="G167" s="5"/>
      <c r="H167" s="5"/>
      <c r="I167" s="5"/>
      <c r="J167" s="5"/>
      <c r="K167" s="5"/>
      <c r="L167" s="5"/>
      <c r="M167" s="5"/>
      <c r="N167" s="5"/>
    </row>
    <row r="168" spans="1:14">
      <c r="A168" s="5"/>
      <c r="B168" s="5"/>
      <c r="C168" s="5"/>
      <c r="D168" s="5"/>
      <c r="E168" s="5"/>
      <c r="F168" s="5"/>
      <c r="G168" s="5"/>
      <c r="H168" s="5"/>
      <c r="I168" s="5"/>
      <c r="J168" s="5"/>
      <c r="K168" s="5"/>
      <c r="L168" s="5"/>
      <c r="M168" s="5"/>
      <c r="N168" s="5"/>
    </row>
    <row r="169" spans="1:14">
      <c r="A169" s="5"/>
      <c r="B169" s="5"/>
      <c r="C169" s="5"/>
      <c r="D169" s="5"/>
      <c r="E169" s="5"/>
      <c r="F169" s="5"/>
      <c r="G169" s="5"/>
      <c r="H169" s="5"/>
      <c r="I169" s="5"/>
      <c r="J169" s="5"/>
      <c r="K169" s="5"/>
      <c r="L169" s="5"/>
      <c r="M169" s="5"/>
      <c r="N169" s="5"/>
    </row>
    <row r="170" spans="1:14">
      <c r="A170" s="5"/>
      <c r="B170" s="5"/>
      <c r="C170" s="5"/>
      <c r="D170" s="5"/>
      <c r="E170" s="5"/>
      <c r="F170" s="5"/>
      <c r="G170" s="5"/>
      <c r="H170" s="5"/>
      <c r="I170" s="5"/>
      <c r="J170" s="5"/>
      <c r="K170" s="5"/>
      <c r="L170" s="5"/>
      <c r="M170" s="5"/>
      <c r="N170" s="5"/>
    </row>
    <row r="171" spans="1:14">
      <c r="A171" s="5"/>
      <c r="B171" s="5"/>
      <c r="C171" s="5"/>
      <c r="D171" s="5"/>
      <c r="E171" s="5"/>
      <c r="F171" s="5"/>
      <c r="G171" s="5"/>
      <c r="H171" s="5"/>
      <c r="I171" s="5"/>
      <c r="J171" s="5"/>
      <c r="K171" s="5"/>
      <c r="L171" s="5"/>
      <c r="M171" s="5"/>
      <c r="N171" s="5"/>
    </row>
    <row r="172" spans="1:14">
      <c r="A172" s="5"/>
      <c r="B172" s="5"/>
      <c r="C172" s="5"/>
      <c r="D172" s="5"/>
      <c r="E172" s="5"/>
      <c r="F172" s="5"/>
      <c r="G172" s="5"/>
      <c r="H172" s="5"/>
      <c r="I172" s="5"/>
      <c r="J172" s="5"/>
      <c r="K172" s="5"/>
      <c r="L172" s="5"/>
      <c r="M172" s="5"/>
      <c r="N172" s="5"/>
    </row>
    <row r="173" spans="1:14">
      <c r="A173" s="5"/>
      <c r="B173" s="5"/>
      <c r="C173" s="5"/>
      <c r="D173" s="5"/>
      <c r="E173" s="5"/>
      <c r="F173" s="5"/>
      <c r="G173" s="5"/>
      <c r="H173" s="5"/>
      <c r="I173" s="5"/>
      <c r="J173" s="5"/>
      <c r="K173" s="5"/>
      <c r="L173" s="5"/>
      <c r="M173" s="5"/>
      <c r="N173" s="5"/>
    </row>
  </sheetData>
  <sheetProtection password="D974" sheet="1" objects="1" scenarios="1"/>
  <protectedRanges>
    <protectedRange password="DD74" sqref="A2 A9:H20 A25:C35 E25:E35 H25:H35 E42:E45 I40:I45 B50:C53" name="One"/>
  </protectedRanges>
  <mergeCells count="7">
    <mergeCell ref="K19:M22"/>
    <mergeCell ref="K33:M36"/>
    <mergeCell ref="A39:G39"/>
    <mergeCell ref="A1:I1"/>
    <mergeCell ref="A2:I2"/>
    <mergeCell ref="A3:I3"/>
    <mergeCell ref="H4:J5"/>
  </mergeCells>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95"/>
  <sheetViews>
    <sheetView workbookViewId="0">
      <selection activeCell="J7" sqref="J7"/>
    </sheetView>
  </sheetViews>
  <sheetFormatPr defaultRowHeight="12.5"/>
  <cols>
    <col min="1" max="1" width="23.7265625" customWidth="1"/>
    <col min="4" max="4" width="13.54296875" customWidth="1"/>
    <col min="7" max="7" width="11.54296875" customWidth="1"/>
    <col min="8" max="9" width="14.1796875" customWidth="1"/>
    <col min="257" max="257" width="23.7265625" customWidth="1"/>
    <col min="260" max="260" width="13.54296875" customWidth="1"/>
    <col min="263" max="263" width="11.54296875" customWidth="1"/>
    <col min="264" max="265" width="14.1796875" customWidth="1"/>
    <col min="513" max="513" width="23.7265625" customWidth="1"/>
    <col min="516" max="516" width="13.54296875" customWidth="1"/>
    <col min="519" max="519" width="11.54296875" customWidth="1"/>
    <col min="520" max="521" width="14.1796875" customWidth="1"/>
    <col min="769" max="769" width="23.7265625" customWidth="1"/>
    <col min="772" max="772" width="13.54296875" customWidth="1"/>
    <col min="775" max="775" width="11.54296875" customWidth="1"/>
    <col min="776" max="777" width="14.1796875" customWidth="1"/>
    <col min="1025" max="1025" width="23.7265625" customWidth="1"/>
    <col min="1028" max="1028" width="13.54296875" customWidth="1"/>
    <col min="1031" max="1031" width="11.54296875" customWidth="1"/>
    <col min="1032" max="1033" width="14.1796875" customWidth="1"/>
    <col min="1281" max="1281" width="23.7265625" customWidth="1"/>
    <col min="1284" max="1284" width="13.54296875" customWidth="1"/>
    <col min="1287" max="1287" width="11.54296875" customWidth="1"/>
    <col min="1288" max="1289" width="14.1796875" customWidth="1"/>
    <col min="1537" max="1537" width="23.7265625" customWidth="1"/>
    <col min="1540" max="1540" width="13.54296875" customWidth="1"/>
    <col min="1543" max="1543" width="11.54296875" customWidth="1"/>
    <col min="1544" max="1545" width="14.1796875" customWidth="1"/>
    <col min="1793" max="1793" width="23.7265625" customWidth="1"/>
    <col min="1796" max="1796" width="13.54296875" customWidth="1"/>
    <col min="1799" max="1799" width="11.54296875" customWidth="1"/>
    <col min="1800" max="1801" width="14.1796875" customWidth="1"/>
    <col min="2049" max="2049" width="23.7265625" customWidth="1"/>
    <col min="2052" max="2052" width="13.54296875" customWidth="1"/>
    <col min="2055" max="2055" width="11.54296875" customWidth="1"/>
    <col min="2056" max="2057" width="14.1796875" customWidth="1"/>
    <col min="2305" max="2305" width="23.7265625" customWidth="1"/>
    <col min="2308" max="2308" width="13.54296875" customWidth="1"/>
    <col min="2311" max="2311" width="11.54296875" customWidth="1"/>
    <col min="2312" max="2313" width="14.1796875" customWidth="1"/>
    <col min="2561" max="2561" width="23.7265625" customWidth="1"/>
    <col min="2564" max="2564" width="13.54296875" customWidth="1"/>
    <col min="2567" max="2567" width="11.54296875" customWidth="1"/>
    <col min="2568" max="2569" width="14.1796875" customWidth="1"/>
    <col min="2817" max="2817" width="23.7265625" customWidth="1"/>
    <col min="2820" max="2820" width="13.54296875" customWidth="1"/>
    <col min="2823" max="2823" width="11.54296875" customWidth="1"/>
    <col min="2824" max="2825" width="14.1796875" customWidth="1"/>
    <col min="3073" max="3073" width="23.7265625" customWidth="1"/>
    <col min="3076" max="3076" width="13.54296875" customWidth="1"/>
    <col min="3079" max="3079" width="11.54296875" customWidth="1"/>
    <col min="3080" max="3081" width="14.1796875" customWidth="1"/>
    <col min="3329" max="3329" width="23.7265625" customWidth="1"/>
    <col min="3332" max="3332" width="13.54296875" customWidth="1"/>
    <col min="3335" max="3335" width="11.54296875" customWidth="1"/>
    <col min="3336" max="3337" width="14.1796875" customWidth="1"/>
    <col min="3585" max="3585" width="23.7265625" customWidth="1"/>
    <col min="3588" max="3588" width="13.54296875" customWidth="1"/>
    <col min="3591" max="3591" width="11.54296875" customWidth="1"/>
    <col min="3592" max="3593" width="14.1796875" customWidth="1"/>
    <col min="3841" max="3841" width="23.7265625" customWidth="1"/>
    <col min="3844" max="3844" width="13.54296875" customWidth="1"/>
    <col min="3847" max="3847" width="11.54296875" customWidth="1"/>
    <col min="3848" max="3849" width="14.1796875" customWidth="1"/>
    <col min="4097" max="4097" width="23.7265625" customWidth="1"/>
    <col min="4100" max="4100" width="13.54296875" customWidth="1"/>
    <col min="4103" max="4103" width="11.54296875" customWidth="1"/>
    <col min="4104" max="4105" width="14.1796875" customWidth="1"/>
    <col min="4353" max="4353" width="23.7265625" customWidth="1"/>
    <col min="4356" max="4356" width="13.54296875" customWidth="1"/>
    <col min="4359" max="4359" width="11.54296875" customWidth="1"/>
    <col min="4360" max="4361" width="14.1796875" customWidth="1"/>
    <col min="4609" max="4609" width="23.7265625" customWidth="1"/>
    <col min="4612" max="4612" width="13.54296875" customWidth="1"/>
    <col min="4615" max="4615" width="11.54296875" customWidth="1"/>
    <col min="4616" max="4617" width="14.1796875" customWidth="1"/>
    <col min="4865" max="4865" width="23.7265625" customWidth="1"/>
    <col min="4868" max="4868" width="13.54296875" customWidth="1"/>
    <col min="4871" max="4871" width="11.54296875" customWidth="1"/>
    <col min="4872" max="4873" width="14.1796875" customWidth="1"/>
    <col min="5121" max="5121" width="23.7265625" customWidth="1"/>
    <col min="5124" max="5124" width="13.54296875" customWidth="1"/>
    <col min="5127" max="5127" width="11.54296875" customWidth="1"/>
    <col min="5128" max="5129" width="14.1796875" customWidth="1"/>
    <col min="5377" max="5377" width="23.7265625" customWidth="1"/>
    <col min="5380" max="5380" width="13.54296875" customWidth="1"/>
    <col min="5383" max="5383" width="11.54296875" customWidth="1"/>
    <col min="5384" max="5385" width="14.1796875" customWidth="1"/>
    <col min="5633" max="5633" width="23.7265625" customWidth="1"/>
    <col min="5636" max="5636" width="13.54296875" customWidth="1"/>
    <col min="5639" max="5639" width="11.54296875" customWidth="1"/>
    <col min="5640" max="5641" width="14.1796875" customWidth="1"/>
    <col min="5889" max="5889" width="23.7265625" customWidth="1"/>
    <col min="5892" max="5892" width="13.54296875" customWidth="1"/>
    <col min="5895" max="5895" width="11.54296875" customWidth="1"/>
    <col min="5896" max="5897" width="14.1796875" customWidth="1"/>
    <col min="6145" max="6145" width="23.7265625" customWidth="1"/>
    <col min="6148" max="6148" width="13.54296875" customWidth="1"/>
    <col min="6151" max="6151" width="11.54296875" customWidth="1"/>
    <col min="6152" max="6153" width="14.1796875" customWidth="1"/>
    <col min="6401" max="6401" width="23.7265625" customWidth="1"/>
    <col min="6404" max="6404" width="13.54296875" customWidth="1"/>
    <col min="6407" max="6407" width="11.54296875" customWidth="1"/>
    <col min="6408" max="6409" width="14.1796875" customWidth="1"/>
    <col min="6657" max="6657" width="23.7265625" customWidth="1"/>
    <col min="6660" max="6660" width="13.54296875" customWidth="1"/>
    <col min="6663" max="6663" width="11.54296875" customWidth="1"/>
    <col min="6664" max="6665" width="14.1796875" customWidth="1"/>
    <col min="6913" max="6913" width="23.7265625" customWidth="1"/>
    <col min="6916" max="6916" width="13.54296875" customWidth="1"/>
    <col min="6919" max="6919" width="11.54296875" customWidth="1"/>
    <col min="6920" max="6921" width="14.1796875" customWidth="1"/>
    <col min="7169" max="7169" width="23.7265625" customWidth="1"/>
    <col min="7172" max="7172" width="13.54296875" customWidth="1"/>
    <col min="7175" max="7175" width="11.54296875" customWidth="1"/>
    <col min="7176" max="7177" width="14.1796875" customWidth="1"/>
    <col min="7425" max="7425" width="23.7265625" customWidth="1"/>
    <col min="7428" max="7428" width="13.54296875" customWidth="1"/>
    <col min="7431" max="7431" width="11.54296875" customWidth="1"/>
    <col min="7432" max="7433" width="14.1796875" customWidth="1"/>
    <col min="7681" max="7681" width="23.7265625" customWidth="1"/>
    <col min="7684" max="7684" width="13.54296875" customWidth="1"/>
    <col min="7687" max="7687" width="11.54296875" customWidth="1"/>
    <col min="7688" max="7689" width="14.1796875" customWidth="1"/>
    <col min="7937" max="7937" width="23.7265625" customWidth="1"/>
    <col min="7940" max="7940" width="13.54296875" customWidth="1"/>
    <col min="7943" max="7943" width="11.54296875" customWidth="1"/>
    <col min="7944" max="7945" width="14.1796875" customWidth="1"/>
    <col min="8193" max="8193" width="23.7265625" customWidth="1"/>
    <col min="8196" max="8196" width="13.54296875" customWidth="1"/>
    <col min="8199" max="8199" width="11.54296875" customWidth="1"/>
    <col min="8200" max="8201" width="14.1796875" customWidth="1"/>
    <col min="8449" max="8449" width="23.7265625" customWidth="1"/>
    <col min="8452" max="8452" width="13.54296875" customWidth="1"/>
    <col min="8455" max="8455" width="11.54296875" customWidth="1"/>
    <col min="8456" max="8457" width="14.1796875" customWidth="1"/>
    <col min="8705" max="8705" width="23.7265625" customWidth="1"/>
    <col min="8708" max="8708" width="13.54296875" customWidth="1"/>
    <col min="8711" max="8711" width="11.54296875" customWidth="1"/>
    <col min="8712" max="8713" width="14.1796875" customWidth="1"/>
    <col min="8961" max="8961" width="23.7265625" customWidth="1"/>
    <col min="8964" max="8964" width="13.54296875" customWidth="1"/>
    <col min="8967" max="8967" width="11.54296875" customWidth="1"/>
    <col min="8968" max="8969" width="14.1796875" customWidth="1"/>
    <col min="9217" max="9217" width="23.7265625" customWidth="1"/>
    <col min="9220" max="9220" width="13.54296875" customWidth="1"/>
    <col min="9223" max="9223" width="11.54296875" customWidth="1"/>
    <col min="9224" max="9225" width="14.1796875" customWidth="1"/>
    <col min="9473" max="9473" width="23.7265625" customWidth="1"/>
    <col min="9476" max="9476" width="13.54296875" customWidth="1"/>
    <col min="9479" max="9479" width="11.54296875" customWidth="1"/>
    <col min="9480" max="9481" width="14.1796875" customWidth="1"/>
    <col min="9729" max="9729" width="23.7265625" customWidth="1"/>
    <col min="9732" max="9732" width="13.54296875" customWidth="1"/>
    <col min="9735" max="9735" width="11.54296875" customWidth="1"/>
    <col min="9736" max="9737" width="14.1796875" customWidth="1"/>
    <col min="9985" max="9985" width="23.7265625" customWidth="1"/>
    <col min="9988" max="9988" width="13.54296875" customWidth="1"/>
    <col min="9991" max="9991" width="11.54296875" customWidth="1"/>
    <col min="9992" max="9993" width="14.1796875" customWidth="1"/>
    <col min="10241" max="10241" width="23.7265625" customWidth="1"/>
    <col min="10244" max="10244" width="13.54296875" customWidth="1"/>
    <col min="10247" max="10247" width="11.54296875" customWidth="1"/>
    <col min="10248" max="10249" width="14.1796875" customWidth="1"/>
    <col min="10497" max="10497" width="23.7265625" customWidth="1"/>
    <col min="10500" max="10500" width="13.54296875" customWidth="1"/>
    <col min="10503" max="10503" width="11.54296875" customWidth="1"/>
    <col min="10504" max="10505" width="14.1796875" customWidth="1"/>
    <col min="10753" max="10753" width="23.7265625" customWidth="1"/>
    <col min="10756" max="10756" width="13.54296875" customWidth="1"/>
    <col min="10759" max="10759" width="11.54296875" customWidth="1"/>
    <col min="10760" max="10761" width="14.1796875" customWidth="1"/>
    <col min="11009" max="11009" width="23.7265625" customWidth="1"/>
    <col min="11012" max="11012" width="13.54296875" customWidth="1"/>
    <col min="11015" max="11015" width="11.54296875" customWidth="1"/>
    <col min="11016" max="11017" width="14.1796875" customWidth="1"/>
    <col min="11265" max="11265" width="23.7265625" customWidth="1"/>
    <col min="11268" max="11268" width="13.54296875" customWidth="1"/>
    <col min="11271" max="11271" width="11.54296875" customWidth="1"/>
    <col min="11272" max="11273" width="14.1796875" customWidth="1"/>
    <col min="11521" max="11521" width="23.7265625" customWidth="1"/>
    <col min="11524" max="11524" width="13.54296875" customWidth="1"/>
    <col min="11527" max="11527" width="11.54296875" customWidth="1"/>
    <col min="11528" max="11529" width="14.1796875" customWidth="1"/>
    <col min="11777" max="11777" width="23.7265625" customWidth="1"/>
    <col min="11780" max="11780" width="13.54296875" customWidth="1"/>
    <col min="11783" max="11783" width="11.54296875" customWidth="1"/>
    <col min="11784" max="11785" width="14.1796875" customWidth="1"/>
    <col min="12033" max="12033" width="23.7265625" customWidth="1"/>
    <col min="12036" max="12036" width="13.54296875" customWidth="1"/>
    <col min="12039" max="12039" width="11.54296875" customWidth="1"/>
    <col min="12040" max="12041" width="14.1796875" customWidth="1"/>
    <col min="12289" max="12289" width="23.7265625" customWidth="1"/>
    <col min="12292" max="12292" width="13.54296875" customWidth="1"/>
    <col min="12295" max="12295" width="11.54296875" customWidth="1"/>
    <col min="12296" max="12297" width="14.1796875" customWidth="1"/>
    <col min="12545" max="12545" width="23.7265625" customWidth="1"/>
    <col min="12548" max="12548" width="13.54296875" customWidth="1"/>
    <col min="12551" max="12551" width="11.54296875" customWidth="1"/>
    <col min="12552" max="12553" width="14.1796875" customWidth="1"/>
    <col min="12801" max="12801" width="23.7265625" customWidth="1"/>
    <col min="12804" max="12804" width="13.54296875" customWidth="1"/>
    <col min="12807" max="12807" width="11.54296875" customWidth="1"/>
    <col min="12808" max="12809" width="14.1796875" customWidth="1"/>
    <col min="13057" max="13057" width="23.7265625" customWidth="1"/>
    <col min="13060" max="13060" width="13.54296875" customWidth="1"/>
    <col min="13063" max="13063" width="11.54296875" customWidth="1"/>
    <col min="13064" max="13065" width="14.1796875" customWidth="1"/>
    <col min="13313" max="13313" width="23.7265625" customWidth="1"/>
    <col min="13316" max="13316" width="13.54296875" customWidth="1"/>
    <col min="13319" max="13319" width="11.54296875" customWidth="1"/>
    <col min="13320" max="13321" width="14.1796875" customWidth="1"/>
    <col min="13569" max="13569" width="23.7265625" customWidth="1"/>
    <col min="13572" max="13572" width="13.54296875" customWidth="1"/>
    <col min="13575" max="13575" width="11.54296875" customWidth="1"/>
    <col min="13576" max="13577" width="14.1796875" customWidth="1"/>
    <col min="13825" max="13825" width="23.7265625" customWidth="1"/>
    <col min="13828" max="13828" width="13.54296875" customWidth="1"/>
    <col min="13831" max="13831" width="11.54296875" customWidth="1"/>
    <col min="13832" max="13833" width="14.1796875" customWidth="1"/>
    <col min="14081" max="14081" width="23.7265625" customWidth="1"/>
    <col min="14084" max="14084" width="13.54296875" customWidth="1"/>
    <col min="14087" max="14087" width="11.54296875" customWidth="1"/>
    <col min="14088" max="14089" width="14.1796875" customWidth="1"/>
    <col min="14337" max="14337" width="23.7265625" customWidth="1"/>
    <col min="14340" max="14340" width="13.54296875" customWidth="1"/>
    <col min="14343" max="14343" width="11.54296875" customWidth="1"/>
    <col min="14344" max="14345" width="14.1796875" customWidth="1"/>
    <col min="14593" max="14593" width="23.7265625" customWidth="1"/>
    <col min="14596" max="14596" width="13.54296875" customWidth="1"/>
    <col min="14599" max="14599" width="11.54296875" customWidth="1"/>
    <col min="14600" max="14601" width="14.1796875" customWidth="1"/>
    <col min="14849" max="14849" width="23.7265625" customWidth="1"/>
    <col min="14852" max="14852" width="13.54296875" customWidth="1"/>
    <col min="14855" max="14855" width="11.54296875" customWidth="1"/>
    <col min="14856" max="14857" width="14.1796875" customWidth="1"/>
    <col min="15105" max="15105" width="23.7265625" customWidth="1"/>
    <col min="15108" max="15108" width="13.54296875" customWidth="1"/>
    <col min="15111" max="15111" width="11.54296875" customWidth="1"/>
    <col min="15112" max="15113" width="14.1796875" customWidth="1"/>
    <col min="15361" max="15361" width="23.7265625" customWidth="1"/>
    <col min="15364" max="15364" width="13.54296875" customWidth="1"/>
    <col min="15367" max="15367" width="11.54296875" customWidth="1"/>
    <col min="15368" max="15369" width="14.1796875" customWidth="1"/>
    <col min="15617" max="15617" width="23.7265625" customWidth="1"/>
    <col min="15620" max="15620" width="13.54296875" customWidth="1"/>
    <col min="15623" max="15623" width="11.54296875" customWidth="1"/>
    <col min="15624" max="15625" width="14.1796875" customWidth="1"/>
    <col min="15873" max="15873" width="23.7265625" customWidth="1"/>
    <col min="15876" max="15876" width="13.54296875" customWidth="1"/>
    <col min="15879" max="15879" width="11.54296875" customWidth="1"/>
    <col min="15880" max="15881" width="14.1796875" customWidth="1"/>
    <col min="16129" max="16129" width="23.7265625" customWidth="1"/>
    <col min="16132" max="16132" width="13.54296875" customWidth="1"/>
    <col min="16135" max="16135" width="11.54296875" customWidth="1"/>
    <col min="16136" max="16137" width="14.1796875" customWidth="1"/>
  </cols>
  <sheetData>
    <row r="1" spans="1:14" ht="14">
      <c r="A1" s="1113" t="s">
        <v>590</v>
      </c>
      <c r="B1" s="1113"/>
      <c r="C1" s="1113"/>
      <c r="D1" s="1113"/>
      <c r="E1" s="1113"/>
      <c r="F1" s="1113"/>
      <c r="G1" s="1113"/>
      <c r="H1" s="1113"/>
      <c r="I1" s="1113"/>
      <c r="J1" s="747"/>
      <c r="K1" s="747"/>
      <c r="L1" s="11"/>
      <c r="M1" s="11"/>
      <c r="N1" s="5"/>
    </row>
    <row r="2" spans="1:14" ht="14">
      <c r="A2" s="1130" t="s">
        <v>591</v>
      </c>
      <c r="B2" s="1130"/>
      <c r="C2" s="1130"/>
      <c r="D2" s="1130"/>
      <c r="E2" s="1130"/>
      <c r="F2" s="1130"/>
      <c r="G2" s="1130"/>
      <c r="H2" s="1130"/>
      <c r="I2" s="1130"/>
      <c r="J2" s="749"/>
      <c r="K2" s="749"/>
      <c r="L2" s="11"/>
      <c r="M2" s="11"/>
      <c r="N2" s="5"/>
    </row>
    <row r="3" spans="1:14" ht="14">
      <c r="A3" s="1115" t="s">
        <v>456</v>
      </c>
      <c r="B3" s="1115"/>
      <c r="C3" s="1115"/>
      <c r="D3" s="1115"/>
      <c r="E3" s="1115"/>
      <c r="F3" s="1115"/>
      <c r="G3" s="1115"/>
      <c r="H3" s="1115"/>
      <c r="I3" s="1115"/>
      <c r="J3" s="747"/>
      <c r="K3" s="747"/>
      <c r="L3" s="32"/>
      <c r="M3" s="32"/>
      <c r="N3" s="5"/>
    </row>
    <row r="4" spans="1:14" ht="15" customHeight="1">
      <c r="A4" s="747"/>
      <c r="B4" s="747"/>
      <c r="C4" s="747"/>
      <c r="D4" s="747"/>
      <c r="E4" s="747"/>
      <c r="F4" s="747"/>
      <c r="G4" s="747"/>
      <c r="H4" s="1129" t="s">
        <v>592</v>
      </c>
      <c r="I4" s="1129"/>
      <c r="J4" s="1129"/>
      <c r="K4" s="747"/>
      <c r="L4" s="32"/>
      <c r="M4" s="32"/>
      <c r="N4" s="5"/>
    </row>
    <row r="5" spans="1:14" ht="42" customHeight="1">
      <c r="A5" s="33" t="s">
        <v>563</v>
      </c>
      <c r="B5" s="34"/>
      <c r="C5" s="35"/>
      <c r="D5" s="35"/>
      <c r="E5" s="35"/>
      <c r="F5" s="35"/>
      <c r="G5" s="35"/>
      <c r="H5" s="1129"/>
      <c r="I5" s="1129"/>
      <c r="J5" s="1129"/>
      <c r="K5" s="32"/>
      <c r="L5" s="32"/>
      <c r="M5" s="32"/>
      <c r="N5" s="5"/>
    </row>
    <row r="6" spans="1:14" ht="15.5">
      <c r="A6" s="750"/>
      <c r="B6" s="35"/>
      <c r="C6" s="35"/>
      <c r="D6" s="35"/>
      <c r="E6" s="35"/>
      <c r="F6" s="35"/>
      <c r="G6" s="35"/>
      <c r="H6" s="35"/>
      <c r="I6" s="32"/>
      <c r="J6" s="32"/>
      <c r="K6" s="32"/>
      <c r="L6" s="32"/>
      <c r="M6" s="32"/>
      <c r="N6" s="5"/>
    </row>
    <row r="7" spans="1:14" ht="14.5" thickBot="1">
      <c r="A7" s="748" t="s">
        <v>593</v>
      </c>
      <c r="B7" s="11"/>
      <c r="C7" s="11"/>
      <c r="D7" s="11"/>
      <c r="E7" s="11"/>
      <c r="F7" s="11"/>
      <c r="G7" s="11"/>
      <c r="H7" s="11"/>
      <c r="I7" s="11"/>
      <c r="J7" s="11"/>
      <c r="K7" s="11"/>
      <c r="L7" s="11"/>
      <c r="M7" s="11"/>
      <c r="N7" s="5"/>
    </row>
    <row r="8" spans="1:14" ht="70" thickTop="1" thickBot="1">
      <c r="A8" s="752" t="s">
        <v>565</v>
      </c>
      <c r="B8" s="552" t="s">
        <v>71</v>
      </c>
      <c r="C8" s="552" t="s">
        <v>566</v>
      </c>
      <c r="D8" s="552" t="s">
        <v>567</v>
      </c>
      <c r="E8" s="552" t="s">
        <v>70</v>
      </c>
      <c r="F8" s="37" t="s">
        <v>568</v>
      </c>
      <c r="G8" s="37" t="s">
        <v>569</v>
      </c>
      <c r="H8" s="828" t="s">
        <v>570</v>
      </c>
      <c r="I8" s="753" t="s">
        <v>571</v>
      </c>
      <c r="J8" s="754"/>
      <c r="K8" s="754"/>
      <c r="L8" s="754"/>
      <c r="M8" s="754"/>
      <c r="N8" s="5"/>
    </row>
    <row r="9" spans="1:14">
      <c r="A9" s="829" t="s">
        <v>594</v>
      </c>
      <c r="B9" s="830" t="s">
        <v>595</v>
      </c>
      <c r="C9" s="830">
        <v>1350</v>
      </c>
      <c r="D9" s="831" t="s">
        <v>596</v>
      </c>
      <c r="E9" s="832">
        <v>3</v>
      </c>
      <c r="F9" s="833" t="s">
        <v>597</v>
      </c>
      <c r="G9" s="833" t="s">
        <v>598</v>
      </c>
      <c r="H9" s="834">
        <v>213383.38212877398</v>
      </c>
      <c r="I9" s="758">
        <f t="shared" ref="I9:I20" si="0">H9*E9</f>
        <v>640150.14638632198</v>
      </c>
      <c r="J9" s="759"/>
      <c r="K9" s="759"/>
      <c r="L9" s="759"/>
      <c r="M9" s="759"/>
      <c r="N9" s="5"/>
    </row>
    <row r="10" spans="1:14">
      <c r="A10" s="835" t="s">
        <v>599</v>
      </c>
      <c r="B10" s="836" t="s">
        <v>600</v>
      </c>
      <c r="C10" s="837">
        <v>1600</v>
      </c>
      <c r="D10" s="838" t="s">
        <v>596</v>
      </c>
      <c r="E10" s="839">
        <v>4</v>
      </c>
      <c r="F10" s="838" t="s">
        <v>597</v>
      </c>
      <c r="G10" s="838" t="s">
        <v>598</v>
      </c>
      <c r="H10" s="834">
        <v>233834.07248612097</v>
      </c>
      <c r="I10" s="764">
        <f t="shared" si="0"/>
        <v>935336.2899444839</v>
      </c>
      <c r="J10" s="759"/>
      <c r="K10" s="759"/>
      <c r="L10" s="759"/>
      <c r="M10" s="759"/>
      <c r="N10" s="5"/>
    </row>
    <row r="11" spans="1:14">
      <c r="A11" s="840">
        <v>4</v>
      </c>
      <c r="B11" s="836" t="s">
        <v>595</v>
      </c>
      <c r="C11" s="841">
        <v>1350</v>
      </c>
      <c r="D11" s="842" t="s">
        <v>601</v>
      </c>
      <c r="E11" s="843">
        <v>1</v>
      </c>
      <c r="F11" s="838" t="s">
        <v>597</v>
      </c>
      <c r="G11" s="838" t="s">
        <v>598</v>
      </c>
      <c r="H11" s="834">
        <v>213383.38212877398</v>
      </c>
      <c r="I11" s="764">
        <f t="shared" si="0"/>
        <v>213383.38212877398</v>
      </c>
      <c r="J11" s="759"/>
      <c r="K11" s="759"/>
      <c r="L11" s="759"/>
      <c r="M11" s="759"/>
      <c r="N11" s="5"/>
    </row>
    <row r="12" spans="1:14">
      <c r="A12" s="840">
        <v>17</v>
      </c>
      <c r="B12" s="836" t="s">
        <v>595</v>
      </c>
      <c r="C12" s="841">
        <v>1350</v>
      </c>
      <c r="D12" s="842" t="s">
        <v>602</v>
      </c>
      <c r="E12" s="843">
        <v>1</v>
      </c>
      <c r="F12" s="838" t="s">
        <v>597</v>
      </c>
      <c r="G12" s="838" t="s">
        <v>598</v>
      </c>
      <c r="H12" s="834">
        <v>213383.38212877398</v>
      </c>
      <c r="I12" s="764">
        <f t="shared" si="0"/>
        <v>213383.38212877398</v>
      </c>
      <c r="J12" s="759"/>
      <c r="K12" s="759"/>
      <c r="L12" s="759"/>
      <c r="M12" s="759"/>
      <c r="N12" s="5"/>
    </row>
    <row r="13" spans="1:14">
      <c r="A13" s="844" t="s">
        <v>603</v>
      </c>
      <c r="B13" s="836" t="s">
        <v>595</v>
      </c>
      <c r="C13" s="841">
        <v>1350</v>
      </c>
      <c r="D13" s="842" t="s">
        <v>596</v>
      </c>
      <c r="E13" s="842">
        <v>4</v>
      </c>
      <c r="F13" s="838" t="s">
        <v>597</v>
      </c>
      <c r="G13" s="838" t="s">
        <v>598</v>
      </c>
      <c r="H13" s="834">
        <v>213383.38212877398</v>
      </c>
      <c r="I13" s="764">
        <f t="shared" si="0"/>
        <v>853533.52851509594</v>
      </c>
      <c r="J13" s="759"/>
      <c r="K13" s="759"/>
      <c r="L13" s="759"/>
      <c r="M13" s="759"/>
      <c r="N13" s="5"/>
    </row>
    <row r="14" spans="1:14">
      <c r="A14" s="845" t="s">
        <v>604</v>
      </c>
      <c r="B14" s="836" t="s">
        <v>600</v>
      </c>
      <c r="C14" s="841">
        <v>1600</v>
      </c>
      <c r="D14" s="842" t="s">
        <v>596</v>
      </c>
      <c r="E14" s="842">
        <v>5</v>
      </c>
      <c r="F14" s="838" t="s">
        <v>597</v>
      </c>
      <c r="G14" s="838" t="s">
        <v>598</v>
      </c>
      <c r="H14" s="834">
        <v>233834.07248612097</v>
      </c>
      <c r="I14" s="764">
        <f t="shared" si="0"/>
        <v>1169170.3624306049</v>
      </c>
      <c r="J14" s="759"/>
      <c r="K14" s="759"/>
      <c r="L14" s="759"/>
      <c r="M14" s="759"/>
      <c r="N14" s="5"/>
    </row>
    <row r="15" spans="1:14">
      <c r="A15" s="844">
        <v>15</v>
      </c>
      <c r="B15" s="836" t="s">
        <v>600</v>
      </c>
      <c r="C15" s="841">
        <v>1600</v>
      </c>
      <c r="D15" s="842" t="s">
        <v>601</v>
      </c>
      <c r="E15" s="842">
        <v>1</v>
      </c>
      <c r="F15" s="838" t="s">
        <v>597</v>
      </c>
      <c r="G15" s="838" t="s">
        <v>598</v>
      </c>
      <c r="H15" s="834">
        <v>233834.07248612097</v>
      </c>
      <c r="I15" s="764">
        <f t="shared" si="0"/>
        <v>233834.07248612097</v>
      </c>
      <c r="J15" s="759"/>
      <c r="K15" s="759"/>
      <c r="L15" s="759"/>
      <c r="M15" s="759"/>
      <c r="N15" s="5"/>
    </row>
    <row r="16" spans="1:14">
      <c r="A16" s="846">
        <v>20</v>
      </c>
      <c r="B16" s="836" t="s">
        <v>600</v>
      </c>
      <c r="C16" s="841">
        <v>1600</v>
      </c>
      <c r="D16" s="842" t="s">
        <v>605</v>
      </c>
      <c r="E16" s="842">
        <v>1</v>
      </c>
      <c r="F16" s="838" t="s">
        <v>597</v>
      </c>
      <c r="G16" s="838" t="s">
        <v>598</v>
      </c>
      <c r="H16" s="834">
        <v>233834.07248612097</v>
      </c>
      <c r="I16" s="764">
        <f t="shared" si="0"/>
        <v>233834.07248612097</v>
      </c>
      <c r="J16" s="759"/>
      <c r="K16" s="759"/>
      <c r="L16" s="759"/>
      <c r="M16" s="759"/>
      <c r="N16" s="5"/>
    </row>
    <row r="17" spans="1:14">
      <c r="A17" s="844"/>
      <c r="B17" s="836"/>
      <c r="C17" s="841"/>
      <c r="D17" s="842"/>
      <c r="E17" s="842"/>
      <c r="F17" s="838"/>
      <c r="G17" s="838"/>
      <c r="H17" s="847"/>
      <c r="I17" s="764">
        <f t="shared" si="0"/>
        <v>0</v>
      </c>
      <c r="J17" s="759"/>
      <c r="K17" s="759"/>
      <c r="L17" s="759"/>
      <c r="M17" s="759"/>
      <c r="N17" s="5"/>
    </row>
    <row r="18" spans="1:14">
      <c r="A18" s="840"/>
      <c r="B18" s="841"/>
      <c r="C18" s="848"/>
      <c r="D18" s="849"/>
      <c r="E18" s="842"/>
      <c r="F18" s="838"/>
      <c r="G18" s="838"/>
      <c r="H18" s="847"/>
      <c r="I18" s="764">
        <f t="shared" si="0"/>
        <v>0</v>
      </c>
      <c r="J18" s="759"/>
      <c r="K18" s="759"/>
      <c r="L18" s="759"/>
      <c r="M18" s="759"/>
      <c r="N18" s="5"/>
    </row>
    <row r="19" spans="1:14">
      <c r="A19" s="850"/>
      <c r="B19" s="836"/>
      <c r="C19" s="851"/>
      <c r="D19" s="849"/>
      <c r="E19" s="842"/>
      <c r="F19" s="838"/>
      <c r="G19" s="838"/>
      <c r="H19" s="847"/>
      <c r="I19" s="764">
        <f t="shared" si="0"/>
        <v>0</v>
      </c>
      <c r="J19" s="759"/>
      <c r="K19" s="1123" t="s">
        <v>606</v>
      </c>
      <c r="L19" s="1123"/>
      <c r="M19" s="1123"/>
      <c r="N19" s="5"/>
    </row>
    <row r="20" spans="1:14" ht="28.5" customHeight="1" thickBot="1">
      <c r="A20" s="852"/>
      <c r="B20" s="853"/>
      <c r="C20" s="853"/>
      <c r="D20" s="854"/>
      <c r="E20" s="854"/>
      <c r="F20" s="855"/>
      <c r="G20" s="855"/>
      <c r="H20" s="856"/>
      <c r="I20" s="774">
        <f t="shared" si="0"/>
        <v>0</v>
      </c>
      <c r="J20" s="759"/>
      <c r="K20" s="1123"/>
      <c r="L20" s="1123"/>
      <c r="M20" s="1123"/>
      <c r="N20" s="5"/>
    </row>
    <row r="21" spans="1:14" ht="14.5" thickBot="1">
      <c r="A21" s="775"/>
      <c r="B21" s="776"/>
      <c r="C21" s="776"/>
      <c r="D21" s="777" t="s">
        <v>76</v>
      </c>
      <c r="E21" s="778">
        <f>SUM(E9:E20)</f>
        <v>20</v>
      </c>
      <c r="F21" s="244"/>
      <c r="G21" s="244"/>
      <c r="H21" s="779" t="s">
        <v>571</v>
      </c>
      <c r="I21" s="780">
        <f>SUM(I9:I20)</f>
        <v>4492625.2365062973</v>
      </c>
      <c r="J21" s="63"/>
      <c r="K21" s="1123"/>
      <c r="L21" s="1123"/>
      <c r="M21" s="1123"/>
      <c r="N21" s="5"/>
    </row>
    <row r="22" spans="1:14" ht="13" thickTop="1">
      <c r="A22" s="32"/>
      <c r="B22" s="32"/>
      <c r="C22" s="32"/>
      <c r="D22" s="47"/>
      <c r="E22" s="46"/>
      <c r="F22" s="48"/>
      <c r="G22" s="48"/>
      <c r="H22" s="48"/>
      <c r="I22" s="48"/>
      <c r="J22" s="48"/>
      <c r="K22" s="48"/>
      <c r="L22" s="11"/>
      <c r="M22" s="11"/>
      <c r="N22" s="5"/>
    </row>
    <row r="23" spans="1:14">
      <c r="A23" s="32"/>
      <c r="B23" s="11"/>
      <c r="C23" s="11"/>
      <c r="D23" s="11"/>
      <c r="E23" s="11"/>
      <c r="F23" s="11"/>
      <c r="G23" s="11"/>
      <c r="H23" s="11"/>
      <c r="I23" s="11"/>
      <c r="J23" s="11"/>
      <c r="K23" s="11"/>
      <c r="L23" s="11"/>
      <c r="M23" s="11"/>
      <c r="N23" s="5"/>
    </row>
    <row r="24" spans="1:14" ht="14.5" thickBot="1">
      <c r="A24" s="748" t="s">
        <v>607</v>
      </c>
      <c r="B24" s="11"/>
      <c r="C24" s="11"/>
      <c r="D24" s="11"/>
      <c r="E24" s="11"/>
      <c r="F24" s="11"/>
      <c r="G24" s="11"/>
      <c r="H24" s="11"/>
      <c r="I24" s="11"/>
      <c r="J24" s="11"/>
      <c r="K24" s="11"/>
      <c r="L24" s="11"/>
      <c r="M24" s="11"/>
      <c r="N24" s="5"/>
    </row>
    <row r="25" spans="1:14" ht="35.5" thickTop="1" thickBot="1">
      <c r="A25" s="781" t="s">
        <v>565</v>
      </c>
      <c r="B25" s="552" t="s">
        <v>71</v>
      </c>
      <c r="C25" s="552" t="s">
        <v>566</v>
      </c>
      <c r="D25" s="782"/>
      <c r="E25" s="783" t="s">
        <v>8</v>
      </c>
      <c r="F25" s="784"/>
      <c r="G25" s="785"/>
      <c r="H25" s="552" t="s">
        <v>574</v>
      </c>
      <c r="I25" s="786" t="s">
        <v>575</v>
      </c>
      <c r="J25" s="11"/>
      <c r="K25" s="11"/>
      <c r="L25" s="11"/>
      <c r="M25" s="11"/>
      <c r="N25" s="5"/>
    </row>
    <row r="26" spans="1:14">
      <c r="A26" s="857"/>
      <c r="B26" s="858"/>
      <c r="C26" s="858"/>
      <c r="D26" s="51"/>
      <c r="E26" s="858"/>
      <c r="F26" s="61"/>
      <c r="G26" s="52"/>
      <c r="H26" s="859"/>
      <c r="I26" s="789">
        <f>H26*E26</f>
        <v>0</v>
      </c>
      <c r="J26" s="11"/>
      <c r="K26" s="11"/>
      <c r="L26" s="11"/>
      <c r="M26" s="11"/>
      <c r="N26" s="5"/>
    </row>
    <row r="27" spans="1:14">
      <c r="A27" s="860"/>
      <c r="B27" s="861"/>
      <c r="C27" s="861"/>
      <c r="D27" s="51"/>
      <c r="E27" s="861"/>
      <c r="F27" s="61"/>
      <c r="G27" s="52"/>
      <c r="H27" s="862"/>
      <c r="I27" s="793">
        <f t="shared" ref="I27:I34" si="1">H27*E27</f>
        <v>0</v>
      </c>
      <c r="J27" s="11"/>
      <c r="K27" s="11"/>
      <c r="L27" s="11"/>
      <c r="M27" s="11"/>
      <c r="N27" s="5"/>
    </row>
    <row r="28" spans="1:14">
      <c r="A28" s="860"/>
      <c r="B28" s="861"/>
      <c r="C28" s="861"/>
      <c r="D28" s="51"/>
      <c r="E28" s="861"/>
      <c r="F28" s="61"/>
      <c r="G28" s="52"/>
      <c r="H28" s="862"/>
      <c r="I28" s="793">
        <f t="shared" si="1"/>
        <v>0</v>
      </c>
      <c r="J28" s="11"/>
      <c r="K28" s="11"/>
      <c r="L28" s="11"/>
      <c r="M28" s="11"/>
      <c r="N28" s="5"/>
    </row>
    <row r="29" spans="1:14">
      <c r="A29" s="860"/>
      <c r="B29" s="861"/>
      <c r="C29" s="861"/>
      <c r="D29" s="51"/>
      <c r="E29" s="861"/>
      <c r="F29" s="61"/>
      <c r="G29" s="52"/>
      <c r="H29" s="862"/>
      <c r="I29" s="793">
        <f t="shared" si="1"/>
        <v>0</v>
      </c>
      <c r="J29" s="11"/>
      <c r="K29" s="11"/>
      <c r="L29" s="11"/>
      <c r="M29" s="11"/>
      <c r="N29" s="5"/>
    </row>
    <row r="30" spans="1:14">
      <c r="A30" s="860"/>
      <c r="B30" s="861"/>
      <c r="C30" s="861"/>
      <c r="D30" s="51"/>
      <c r="E30" s="861"/>
      <c r="F30" s="61"/>
      <c r="G30" s="52"/>
      <c r="H30" s="862"/>
      <c r="I30" s="793">
        <f t="shared" si="1"/>
        <v>0</v>
      </c>
      <c r="J30" s="11"/>
      <c r="K30" s="11"/>
      <c r="L30" s="11"/>
      <c r="M30" s="11"/>
      <c r="N30" s="5"/>
    </row>
    <row r="31" spans="1:14">
      <c r="A31" s="860"/>
      <c r="B31" s="861"/>
      <c r="C31" s="861"/>
      <c r="D31" s="51"/>
      <c r="E31" s="861"/>
      <c r="F31" s="61"/>
      <c r="G31" s="52"/>
      <c r="H31" s="862"/>
      <c r="I31" s="793">
        <f t="shared" si="1"/>
        <v>0</v>
      </c>
      <c r="J31" s="11"/>
      <c r="K31" s="11"/>
      <c r="L31" s="11"/>
      <c r="M31" s="11"/>
      <c r="N31" s="5"/>
    </row>
    <row r="32" spans="1:14">
      <c r="A32" s="860"/>
      <c r="B32" s="861"/>
      <c r="C32" s="861"/>
      <c r="D32" s="51"/>
      <c r="E32" s="861"/>
      <c r="F32" s="61"/>
      <c r="G32" s="52"/>
      <c r="H32" s="862"/>
      <c r="I32" s="793">
        <f t="shared" si="1"/>
        <v>0</v>
      </c>
      <c r="J32" s="11"/>
      <c r="K32" s="11"/>
      <c r="L32" s="11"/>
      <c r="M32" s="11"/>
      <c r="N32" s="5"/>
    </row>
    <row r="33" spans="1:14">
      <c r="A33" s="860"/>
      <c r="B33" s="861"/>
      <c r="C33" s="861"/>
      <c r="D33" s="51"/>
      <c r="E33" s="861"/>
      <c r="F33" s="61"/>
      <c r="G33" s="52"/>
      <c r="H33" s="862"/>
      <c r="I33" s="793">
        <f t="shared" si="1"/>
        <v>0</v>
      </c>
      <c r="J33" s="11"/>
      <c r="K33" s="11"/>
      <c r="L33" s="11"/>
      <c r="M33" s="11"/>
      <c r="N33" s="5"/>
    </row>
    <row r="34" spans="1:14">
      <c r="A34" s="860"/>
      <c r="B34" s="861"/>
      <c r="C34" s="861"/>
      <c r="D34" s="51"/>
      <c r="E34" s="861"/>
      <c r="F34" s="61"/>
      <c r="G34" s="52"/>
      <c r="H34" s="862"/>
      <c r="I34" s="793">
        <f t="shared" si="1"/>
        <v>0</v>
      </c>
      <c r="J34" s="11"/>
      <c r="K34" s="11"/>
      <c r="L34" s="11"/>
      <c r="M34" s="11"/>
      <c r="N34" s="5"/>
    </row>
    <row r="35" spans="1:14">
      <c r="A35" s="863"/>
      <c r="B35" s="836"/>
      <c r="C35" s="836"/>
      <c r="D35" s="51"/>
      <c r="E35" s="836"/>
      <c r="F35" s="61"/>
      <c r="G35" s="52"/>
      <c r="H35" s="864"/>
      <c r="I35" s="795">
        <f>H35*E35</f>
        <v>0</v>
      </c>
      <c r="J35" s="11"/>
      <c r="K35" s="1125" t="s">
        <v>608</v>
      </c>
      <c r="L35" s="1125"/>
      <c r="M35" s="1125"/>
      <c r="N35" s="5"/>
    </row>
    <row r="36" spans="1:14" ht="13" thickBot="1">
      <c r="A36" s="865"/>
      <c r="B36" s="853"/>
      <c r="C36" s="853"/>
      <c r="D36" s="796"/>
      <c r="E36" s="853"/>
      <c r="F36" s="198"/>
      <c r="G36" s="200"/>
      <c r="H36" s="866"/>
      <c r="I36" s="798">
        <f>H36*E36</f>
        <v>0</v>
      </c>
      <c r="J36" s="11"/>
      <c r="K36" s="1125"/>
      <c r="L36" s="1125"/>
      <c r="M36" s="1125"/>
      <c r="N36" s="5"/>
    </row>
    <row r="37" spans="1:14" ht="27" customHeight="1" thickBot="1">
      <c r="A37" s="799"/>
      <c r="B37" s="57"/>
      <c r="C37" s="59"/>
      <c r="D37" s="62" t="s">
        <v>76</v>
      </c>
      <c r="E37" s="56">
        <f>SUM(E26:E36)</f>
        <v>0</v>
      </c>
      <c r="F37" s="800"/>
      <c r="G37" s="801"/>
      <c r="H37" s="802" t="s">
        <v>575</v>
      </c>
      <c r="I37" s="803">
        <f>SUM(I26:I36)</f>
        <v>0</v>
      </c>
      <c r="J37" s="11"/>
      <c r="K37" s="1125"/>
      <c r="L37" s="1125"/>
      <c r="M37" s="1125"/>
      <c r="N37" s="5"/>
    </row>
    <row r="38" spans="1:14" ht="13.5" thickTop="1" thickBot="1">
      <c r="A38" s="32"/>
      <c r="B38" s="11"/>
      <c r="C38" s="11"/>
      <c r="D38" s="11"/>
      <c r="E38" s="11"/>
      <c r="F38" s="11"/>
      <c r="G38" s="11"/>
      <c r="H38" s="11"/>
      <c r="I38" s="11"/>
      <c r="J38" s="11"/>
      <c r="K38" s="11"/>
      <c r="L38" s="11"/>
      <c r="M38" s="11"/>
      <c r="N38" s="5"/>
    </row>
    <row r="39" spans="1:14" ht="14.5" thickTop="1">
      <c r="A39" s="808"/>
      <c r="B39" s="809"/>
      <c r="C39" s="809"/>
      <c r="D39" s="810" t="s">
        <v>82</v>
      </c>
      <c r="E39" s="811">
        <f>E37+E21</f>
        <v>20</v>
      </c>
      <c r="F39" s="270" t="s">
        <v>83</v>
      </c>
      <c r="G39" s="11"/>
      <c r="H39" s="748" t="s">
        <v>609</v>
      </c>
      <c r="I39" s="748"/>
      <c r="J39" s="11"/>
      <c r="K39" s="11"/>
      <c r="L39" s="11"/>
      <c r="M39" s="11"/>
      <c r="N39" s="5"/>
    </row>
    <row r="40" spans="1:14" ht="13" thickBot="1">
      <c r="A40" s="812"/>
      <c r="B40" s="813"/>
      <c r="C40" s="813"/>
      <c r="D40" s="410" t="s">
        <v>580</v>
      </c>
      <c r="E40" s="851">
        <v>9</v>
      </c>
      <c r="F40" s="814">
        <f>E40/E39</f>
        <v>0.45</v>
      </c>
      <c r="G40" s="11"/>
      <c r="H40" s="271" t="s">
        <v>230</v>
      </c>
      <c r="I40" s="271" t="s">
        <v>8</v>
      </c>
      <c r="J40" s="11"/>
      <c r="K40" s="11"/>
      <c r="L40" s="11"/>
      <c r="M40" s="11"/>
      <c r="N40" s="5"/>
    </row>
    <row r="41" spans="1:14" ht="13" thickTop="1">
      <c r="A41" s="815"/>
      <c r="B41" s="816"/>
      <c r="C41" s="816"/>
      <c r="D41" s="414" t="s">
        <v>581</v>
      </c>
      <c r="E41" s="867">
        <v>10</v>
      </c>
      <c r="F41" s="814">
        <f>E41/E39</f>
        <v>0.5</v>
      </c>
      <c r="G41" s="11"/>
      <c r="H41" s="274" t="s">
        <v>234</v>
      </c>
      <c r="I41" s="868"/>
      <c r="J41" s="11"/>
      <c r="K41" s="11"/>
      <c r="L41" s="11"/>
      <c r="M41" s="11"/>
      <c r="N41" s="5"/>
    </row>
    <row r="42" spans="1:14">
      <c r="A42" s="815"/>
      <c r="B42" s="816"/>
      <c r="C42" s="816"/>
      <c r="D42" s="414" t="s">
        <v>582</v>
      </c>
      <c r="E42" s="867">
        <v>1</v>
      </c>
      <c r="F42" s="814">
        <f>E42/E39</f>
        <v>0.05</v>
      </c>
      <c r="G42" s="11"/>
      <c r="H42" s="272" t="s">
        <v>236</v>
      </c>
      <c r="I42" s="869"/>
      <c r="J42" s="11"/>
      <c r="K42" s="11"/>
      <c r="L42" s="11"/>
      <c r="M42" s="11"/>
      <c r="N42" s="5"/>
    </row>
    <row r="43" spans="1:14" ht="13" thickBot="1">
      <c r="A43" s="818"/>
      <c r="B43" s="819"/>
      <c r="C43" s="819"/>
      <c r="D43" s="418" t="s">
        <v>583</v>
      </c>
      <c r="E43" s="870">
        <v>0</v>
      </c>
      <c r="F43" s="871">
        <f>E43/E39</f>
        <v>0</v>
      </c>
      <c r="G43" s="11"/>
      <c r="H43" s="272" t="s">
        <v>238</v>
      </c>
      <c r="I43" s="869"/>
      <c r="J43" s="11"/>
      <c r="K43" s="11"/>
      <c r="L43" s="11"/>
      <c r="M43" s="11"/>
      <c r="N43" s="5"/>
    </row>
    <row r="44" spans="1:14" ht="13" thickTop="1">
      <c r="A44" s="32"/>
      <c r="B44" s="11"/>
      <c r="C44" s="11"/>
      <c r="D44" s="821"/>
      <c r="E44" s="11"/>
      <c r="F44" s="11"/>
      <c r="G44" s="11"/>
      <c r="H44" s="272" t="s">
        <v>239</v>
      </c>
      <c r="I44" s="869">
        <v>9</v>
      </c>
      <c r="J44" s="11"/>
      <c r="K44" s="11"/>
      <c r="L44" s="11"/>
      <c r="M44" s="11"/>
      <c r="N44" s="5"/>
    </row>
    <row r="45" spans="1:14" ht="14">
      <c r="A45" s="748" t="s">
        <v>610</v>
      </c>
      <c r="B45" s="11"/>
      <c r="C45" s="11"/>
      <c r="D45" s="11"/>
      <c r="E45" s="11"/>
      <c r="F45" s="11"/>
      <c r="G45" s="64"/>
      <c r="H45" s="272" t="s">
        <v>241</v>
      </c>
      <c r="I45" s="869">
        <v>11</v>
      </c>
      <c r="J45" s="11"/>
      <c r="K45" s="11"/>
      <c r="L45" s="11"/>
      <c r="M45" s="11"/>
      <c r="N45" s="5"/>
    </row>
    <row r="46" spans="1:14" ht="13.5" thickBot="1">
      <c r="A46" s="824" t="s">
        <v>586</v>
      </c>
      <c r="B46" s="825"/>
      <c r="C46" s="825"/>
      <c r="D46" s="825"/>
      <c r="E46" s="11"/>
      <c r="F46" s="11"/>
      <c r="G46" s="11"/>
      <c r="H46" s="276" t="s">
        <v>584</v>
      </c>
      <c r="I46" s="872"/>
      <c r="J46" s="11"/>
      <c r="K46" s="11"/>
      <c r="L46" s="11"/>
      <c r="M46" s="11"/>
      <c r="N46" s="5"/>
    </row>
    <row r="47" spans="1:14" ht="14.5" thickTop="1">
      <c r="A47" s="268"/>
      <c r="B47" s="269" t="s">
        <v>87</v>
      </c>
      <c r="C47" s="270" t="s">
        <v>229</v>
      </c>
      <c r="D47" s="11"/>
      <c r="E47" s="11"/>
      <c r="F47" s="11"/>
      <c r="G47" s="11"/>
      <c r="H47" s="822"/>
      <c r="I47" s="823"/>
      <c r="J47" s="11"/>
      <c r="K47" s="11"/>
      <c r="L47" s="11"/>
      <c r="M47" s="11"/>
      <c r="N47" s="5"/>
    </row>
    <row r="48" spans="1:14" ht="14">
      <c r="A48" s="272" t="s">
        <v>231</v>
      </c>
      <c r="B48" s="843" t="s">
        <v>611</v>
      </c>
      <c r="C48" s="869"/>
      <c r="D48" s="11"/>
      <c r="E48" s="11"/>
      <c r="F48" s="11"/>
      <c r="G48" s="11"/>
      <c r="H48" s="822"/>
      <c r="I48" s="823"/>
      <c r="J48" s="11"/>
      <c r="K48" s="11"/>
      <c r="L48" s="11"/>
      <c r="M48" s="11"/>
      <c r="N48" s="5"/>
    </row>
    <row r="49" spans="1:14" ht="14">
      <c r="A49" s="272" t="s">
        <v>233</v>
      </c>
      <c r="B49" s="843"/>
      <c r="C49" s="869" t="s">
        <v>611</v>
      </c>
      <c r="D49" s="11"/>
      <c r="E49" s="11"/>
      <c r="F49" s="11"/>
      <c r="G49" s="11"/>
      <c r="H49" s="826"/>
      <c r="I49" s="827"/>
      <c r="J49" s="11"/>
      <c r="K49" s="11"/>
      <c r="L49" s="11"/>
      <c r="M49" s="11"/>
      <c r="N49" s="5"/>
    </row>
    <row r="50" spans="1:14">
      <c r="A50" s="272" t="s">
        <v>235</v>
      </c>
      <c r="B50" s="843" t="s">
        <v>611</v>
      </c>
      <c r="C50" s="869"/>
      <c r="D50" s="11"/>
      <c r="E50" s="11"/>
      <c r="F50" s="11"/>
      <c r="G50" s="11"/>
      <c r="H50" s="11"/>
      <c r="I50" s="11"/>
      <c r="J50" s="11"/>
      <c r="K50" s="11"/>
      <c r="L50" s="11"/>
      <c r="M50" s="11"/>
      <c r="N50" s="5"/>
    </row>
    <row r="51" spans="1:14" ht="13" thickBot="1">
      <c r="A51" s="276" t="s">
        <v>237</v>
      </c>
      <c r="B51" s="873" t="s">
        <v>611</v>
      </c>
      <c r="C51" s="872"/>
      <c r="D51" s="11"/>
      <c r="E51" s="11"/>
      <c r="F51" s="11"/>
      <c r="G51" s="11"/>
      <c r="H51" s="11"/>
      <c r="I51" s="11"/>
      <c r="J51" s="11"/>
      <c r="K51" s="11"/>
      <c r="L51" s="11"/>
      <c r="M51" s="11"/>
      <c r="N51" s="5"/>
    </row>
    <row r="52" spans="1:14" ht="13" thickTop="1">
      <c r="A52" s="32"/>
      <c r="B52" s="11"/>
      <c r="C52" s="11"/>
      <c r="D52" s="11"/>
      <c r="E52" s="11"/>
      <c r="F52" s="11"/>
      <c r="G52" s="11"/>
      <c r="H52" s="11"/>
      <c r="I52" s="11"/>
      <c r="J52" s="11"/>
      <c r="K52" s="11"/>
      <c r="L52" s="11"/>
      <c r="M52" s="11"/>
      <c r="N52" s="5"/>
    </row>
    <row r="53" spans="1:14">
      <c r="A53" s="32" t="s">
        <v>587</v>
      </c>
      <c r="B53" s="11"/>
      <c r="C53" s="11"/>
      <c r="D53" s="11"/>
      <c r="E53" s="11"/>
      <c r="F53" s="11"/>
      <c r="G53" s="11"/>
      <c r="H53" s="11"/>
      <c r="I53" s="11"/>
      <c r="J53" s="11"/>
      <c r="K53" s="11"/>
      <c r="L53" s="11"/>
      <c r="M53" s="11"/>
      <c r="N53" s="5"/>
    </row>
    <row r="54" spans="1:14">
      <c r="A54" s="32" t="s">
        <v>588</v>
      </c>
      <c r="B54" s="11"/>
      <c r="C54" s="11"/>
      <c r="D54" s="11"/>
      <c r="E54" s="11"/>
      <c r="F54" s="11"/>
      <c r="G54" s="11"/>
      <c r="H54" s="11"/>
      <c r="I54" s="11"/>
      <c r="J54" s="11"/>
      <c r="K54" s="11"/>
      <c r="L54" s="11"/>
      <c r="M54" s="11"/>
      <c r="N54" s="5"/>
    </row>
    <row r="55" spans="1:14">
      <c r="A55" s="32" t="s">
        <v>612</v>
      </c>
      <c r="B55" s="11"/>
      <c r="C55" s="11"/>
      <c r="D55" s="11"/>
      <c r="E55" s="11"/>
      <c r="F55" s="11"/>
      <c r="G55" s="11"/>
      <c r="H55" s="11"/>
      <c r="I55" s="11"/>
      <c r="J55" s="11"/>
      <c r="K55" s="11"/>
      <c r="L55" s="11"/>
      <c r="M55" s="11"/>
      <c r="N55" s="5"/>
    </row>
    <row r="56" spans="1:14">
      <c r="A56" s="32"/>
      <c r="B56" s="11"/>
      <c r="C56" s="11"/>
      <c r="D56" s="11"/>
      <c r="E56" s="11"/>
      <c r="F56" s="11"/>
      <c r="G56" s="11"/>
      <c r="H56" s="11"/>
      <c r="I56" s="11"/>
      <c r="J56" s="11"/>
      <c r="K56" s="11"/>
      <c r="L56" s="11"/>
      <c r="M56" s="11"/>
      <c r="N56" s="5"/>
    </row>
    <row r="57" spans="1:14">
      <c r="A57" s="5"/>
      <c r="B57" s="5"/>
      <c r="C57" s="5"/>
      <c r="D57" s="5"/>
      <c r="E57" s="5"/>
      <c r="F57" s="5"/>
      <c r="G57" s="5"/>
      <c r="H57" s="5"/>
      <c r="I57" s="5"/>
      <c r="J57" s="5"/>
      <c r="K57" s="5"/>
      <c r="L57" s="5"/>
      <c r="M57" s="5"/>
      <c r="N57" s="5"/>
    </row>
    <row r="58" spans="1:14">
      <c r="A58" s="5"/>
      <c r="B58" s="5"/>
      <c r="C58" s="5"/>
      <c r="D58" s="5"/>
      <c r="E58" s="5"/>
      <c r="F58" s="5"/>
      <c r="G58" s="5"/>
      <c r="H58" s="5"/>
      <c r="I58" s="5"/>
      <c r="J58" s="5"/>
      <c r="K58" s="5"/>
      <c r="L58" s="5"/>
      <c r="M58" s="5"/>
      <c r="N58" s="5"/>
    </row>
    <row r="59" spans="1:14">
      <c r="A59" s="5"/>
      <c r="B59" s="5"/>
      <c r="C59" s="5"/>
      <c r="D59" s="5"/>
      <c r="E59" s="5"/>
      <c r="F59" s="5"/>
      <c r="G59" s="5"/>
      <c r="H59" s="5"/>
      <c r="I59" s="5"/>
      <c r="J59" s="5"/>
      <c r="K59" s="5"/>
      <c r="L59" s="5"/>
      <c r="M59" s="5"/>
      <c r="N59" s="5"/>
    </row>
    <row r="60" spans="1:14">
      <c r="A60" s="5"/>
      <c r="B60" s="5"/>
      <c r="C60" s="5"/>
      <c r="D60" s="5"/>
      <c r="E60" s="5"/>
      <c r="F60" s="5"/>
      <c r="G60" s="5"/>
      <c r="H60" s="5"/>
      <c r="I60" s="5"/>
      <c r="J60" s="5"/>
      <c r="K60" s="5"/>
      <c r="L60" s="5"/>
      <c r="M60" s="5"/>
      <c r="N60" s="5"/>
    </row>
    <row r="61" spans="1:14">
      <c r="A61" s="5"/>
      <c r="B61" s="5"/>
      <c r="C61" s="5"/>
      <c r="D61" s="5"/>
      <c r="E61" s="5"/>
      <c r="F61" s="5"/>
      <c r="G61" s="5"/>
      <c r="H61" s="5"/>
      <c r="I61" s="5"/>
      <c r="J61" s="5"/>
      <c r="K61" s="5"/>
      <c r="L61" s="5"/>
      <c r="M61" s="5"/>
      <c r="N61" s="5"/>
    </row>
    <row r="62" spans="1:14">
      <c r="A62" s="5"/>
      <c r="B62" s="5"/>
      <c r="C62" s="5"/>
      <c r="D62" s="5"/>
      <c r="E62" s="5"/>
      <c r="F62" s="5"/>
      <c r="G62" s="5"/>
      <c r="H62" s="5"/>
      <c r="I62" s="5"/>
      <c r="J62" s="5"/>
      <c r="K62" s="5"/>
      <c r="L62" s="5"/>
      <c r="M62" s="5"/>
      <c r="N62" s="5"/>
    </row>
    <row r="63" spans="1:14">
      <c r="A63" s="5"/>
      <c r="B63" s="5"/>
      <c r="C63" s="5"/>
      <c r="D63" s="5"/>
      <c r="E63" s="5"/>
      <c r="F63" s="5"/>
      <c r="G63" s="5"/>
      <c r="H63" s="5"/>
      <c r="I63" s="5"/>
      <c r="J63" s="5"/>
      <c r="K63" s="5"/>
      <c r="L63" s="5"/>
      <c r="M63" s="5"/>
      <c r="N63" s="5"/>
    </row>
    <row r="64" spans="1:14">
      <c r="A64" s="5"/>
      <c r="B64" s="5"/>
      <c r="C64" s="5"/>
      <c r="D64" s="5"/>
      <c r="E64" s="5"/>
      <c r="F64" s="5"/>
      <c r="G64" s="5"/>
      <c r="H64" s="5"/>
      <c r="I64" s="5"/>
      <c r="J64" s="5"/>
      <c r="K64" s="5"/>
      <c r="L64" s="5"/>
      <c r="M64" s="5"/>
      <c r="N64" s="5"/>
    </row>
    <row r="65" spans="1:14">
      <c r="A65" s="5"/>
      <c r="B65" s="5"/>
      <c r="C65" s="5"/>
      <c r="D65" s="5"/>
      <c r="E65" s="5"/>
      <c r="F65" s="5"/>
      <c r="G65" s="5"/>
      <c r="H65" s="5"/>
      <c r="I65" s="5"/>
      <c r="J65" s="5"/>
      <c r="K65" s="5"/>
      <c r="L65" s="5"/>
      <c r="M65" s="5"/>
      <c r="N65" s="5"/>
    </row>
    <row r="66" spans="1:14">
      <c r="A66" s="5"/>
      <c r="B66" s="5"/>
      <c r="C66" s="5"/>
      <c r="D66" s="5"/>
      <c r="E66" s="5"/>
      <c r="F66" s="5"/>
      <c r="G66" s="5"/>
      <c r="H66" s="5"/>
      <c r="I66" s="5"/>
      <c r="J66" s="5"/>
      <c r="K66" s="5"/>
      <c r="L66" s="5"/>
      <c r="M66" s="5"/>
      <c r="N66" s="5"/>
    </row>
    <row r="67" spans="1:14">
      <c r="A67" s="5"/>
      <c r="B67" s="5"/>
      <c r="C67" s="5"/>
      <c r="D67" s="5"/>
      <c r="E67" s="5"/>
      <c r="F67" s="5"/>
      <c r="G67" s="5"/>
      <c r="H67" s="5"/>
      <c r="I67" s="5"/>
      <c r="J67" s="5"/>
      <c r="K67" s="5"/>
      <c r="L67" s="5"/>
      <c r="M67" s="5"/>
      <c r="N67" s="5"/>
    </row>
    <row r="68" spans="1:14">
      <c r="A68" s="5"/>
      <c r="B68" s="5"/>
      <c r="C68" s="5"/>
      <c r="D68" s="5"/>
      <c r="E68" s="5"/>
      <c r="F68" s="5"/>
      <c r="G68" s="5"/>
      <c r="H68" s="5"/>
      <c r="I68" s="5"/>
      <c r="J68" s="5"/>
      <c r="K68" s="5"/>
      <c r="L68" s="5"/>
      <c r="M68" s="5"/>
      <c r="N68" s="5"/>
    </row>
    <row r="69" spans="1:14">
      <c r="A69" s="5"/>
      <c r="B69" s="5"/>
      <c r="C69" s="5"/>
      <c r="D69" s="5"/>
      <c r="E69" s="5"/>
      <c r="F69" s="5"/>
      <c r="G69" s="5"/>
      <c r="H69" s="5"/>
      <c r="I69" s="5"/>
      <c r="J69" s="5"/>
      <c r="K69" s="5"/>
      <c r="L69" s="5"/>
      <c r="M69" s="5"/>
      <c r="N69" s="5"/>
    </row>
    <row r="70" spans="1:14">
      <c r="A70" s="5"/>
      <c r="B70" s="5"/>
      <c r="C70" s="5"/>
      <c r="D70" s="5"/>
      <c r="E70" s="5"/>
      <c r="F70" s="5"/>
      <c r="G70" s="5"/>
      <c r="H70" s="5"/>
      <c r="I70" s="5"/>
      <c r="J70" s="5"/>
      <c r="K70" s="5"/>
      <c r="L70" s="5"/>
      <c r="M70" s="5"/>
      <c r="N70" s="5"/>
    </row>
    <row r="71" spans="1:14">
      <c r="A71" s="5"/>
      <c r="B71" s="5"/>
      <c r="C71" s="5"/>
      <c r="D71" s="5"/>
      <c r="E71" s="5"/>
      <c r="F71" s="5"/>
      <c r="G71" s="5"/>
      <c r="H71" s="5"/>
      <c r="I71" s="5"/>
      <c r="J71" s="5"/>
      <c r="K71" s="5"/>
      <c r="L71" s="5"/>
      <c r="M71" s="5"/>
      <c r="N71" s="5"/>
    </row>
    <row r="72" spans="1:14">
      <c r="A72" s="5"/>
      <c r="B72" s="5"/>
      <c r="C72" s="5"/>
      <c r="D72" s="5"/>
      <c r="E72" s="5"/>
      <c r="F72" s="5"/>
      <c r="G72" s="5"/>
      <c r="H72" s="5"/>
      <c r="I72" s="5"/>
      <c r="J72" s="5"/>
      <c r="K72" s="5"/>
      <c r="L72" s="5"/>
      <c r="M72" s="5"/>
      <c r="N72" s="5"/>
    </row>
    <row r="73" spans="1:14">
      <c r="A73" s="5"/>
      <c r="B73" s="5"/>
      <c r="C73" s="5"/>
      <c r="D73" s="5"/>
      <c r="E73" s="5"/>
      <c r="F73" s="5"/>
      <c r="G73" s="5"/>
      <c r="H73" s="5"/>
      <c r="I73" s="5"/>
      <c r="J73" s="5"/>
      <c r="K73" s="5"/>
      <c r="L73" s="5"/>
      <c r="M73" s="5"/>
      <c r="N73" s="5"/>
    </row>
    <row r="74" spans="1:14">
      <c r="A74" s="5"/>
      <c r="B74" s="5"/>
      <c r="C74" s="5"/>
      <c r="D74" s="5"/>
      <c r="E74" s="5"/>
      <c r="F74" s="5"/>
      <c r="G74" s="5"/>
      <c r="H74" s="5"/>
      <c r="I74" s="5"/>
      <c r="J74" s="5"/>
      <c r="K74" s="5"/>
      <c r="L74" s="5"/>
      <c r="M74" s="5"/>
      <c r="N74" s="5"/>
    </row>
    <row r="75" spans="1:14">
      <c r="A75" s="5"/>
      <c r="B75" s="5"/>
      <c r="C75" s="5"/>
      <c r="D75" s="5"/>
      <c r="E75" s="5"/>
      <c r="F75" s="5"/>
      <c r="G75" s="5"/>
      <c r="H75" s="5"/>
      <c r="I75" s="5"/>
      <c r="J75" s="5"/>
      <c r="K75" s="5"/>
      <c r="L75" s="5"/>
      <c r="M75" s="5"/>
      <c r="N75" s="5"/>
    </row>
    <row r="76" spans="1:14">
      <c r="A76" s="5"/>
      <c r="B76" s="5"/>
      <c r="C76" s="5"/>
      <c r="D76" s="5"/>
      <c r="E76" s="5"/>
      <c r="F76" s="5"/>
      <c r="G76" s="5"/>
      <c r="H76" s="5"/>
      <c r="I76" s="5"/>
      <c r="J76" s="5"/>
      <c r="K76" s="5"/>
      <c r="L76" s="5"/>
      <c r="M76" s="5"/>
      <c r="N76" s="5"/>
    </row>
    <row r="77" spans="1:14">
      <c r="A77" s="5"/>
      <c r="B77" s="5"/>
      <c r="C77" s="5"/>
      <c r="D77" s="5"/>
      <c r="E77" s="5"/>
      <c r="F77" s="5"/>
      <c r="G77" s="5"/>
      <c r="H77" s="5"/>
      <c r="I77" s="5"/>
      <c r="J77" s="5"/>
      <c r="K77" s="5"/>
      <c r="L77" s="5"/>
      <c r="M77" s="5"/>
      <c r="N77" s="5"/>
    </row>
    <row r="78" spans="1:14">
      <c r="A78" s="5"/>
      <c r="B78" s="5"/>
      <c r="C78" s="5"/>
      <c r="D78" s="5"/>
      <c r="E78" s="5"/>
      <c r="F78" s="5"/>
      <c r="G78" s="5"/>
      <c r="H78" s="5"/>
      <c r="I78" s="5"/>
      <c r="J78" s="5"/>
      <c r="K78" s="5"/>
      <c r="L78" s="5"/>
      <c r="M78" s="5"/>
      <c r="N78" s="5"/>
    </row>
    <row r="79" spans="1:14">
      <c r="A79" s="5"/>
      <c r="B79" s="5"/>
      <c r="C79" s="5"/>
      <c r="D79" s="5"/>
      <c r="E79" s="5"/>
      <c r="F79" s="5"/>
      <c r="G79" s="5"/>
      <c r="H79" s="5"/>
      <c r="I79" s="5"/>
      <c r="J79" s="5"/>
      <c r="K79" s="5"/>
      <c r="L79" s="5"/>
      <c r="M79" s="5"/>
      <c r="N79" s="5"/>
    </row>
    <row r="80" spans="1:14">
      <c r="A80" s="5"/>
      <c r="B80" s="5"/>
      <c r="C80" s="5"/>
      <c r="D80" s="5"/>
      <c r="E80" s="5"/>
      <c r="F80" s="5"/>
      <c r="G80" s="5"/>
      <c r="H80" s="5"/>
      <c r="I80" s="5"/>
      <c r="J80" s="5"/>
      <c r="K80" s="5"/>
      <c r="L80" s="5"/>
      <c r="M80" s="5"/>
      <c r="N80" s="5"/>
    </row>
    <row r="81" spans="1:14">
      <c r="A81" s="5"/>
      <c r="B81" s="5"/>
      <c r="C81" s="5"/>
      <c r="D81" s="5"/>
      <c r="E81" s="5"/>
      <c r="F81" s="5"/>
      <c r="G81" s="5"/>
      <c r="H81" s="5"/>
      <c r="I81" s="5"/>
      <c r="J81" s="5"/>
      <c r="K81" s="5"/>
      <c r="L81" s="5"/>
      <c r="M81" s="5"/>
      <c r="N81" s="5"/>
    </row>
    <row r="82" spans="1:14">
      <c r="A82" s="5"/>
      <c r="B82" s="5"/>
      <c r="C82" s="5"/>
      <c r="D82" s="5"/>
      <c r="E82" s="5"/>
      <c r="F82" s="5"/>
      <c r="G82" s="5"/>
      <c r="H82" s="5"/>
      <c r="I82" s="5"/>
      <c r="J82" s="5"/>
      <c r="K82" s="5"/>
      <c r="L82" s="5"/>
      <c r="M82" s="5"/>
      <c r="N82" s="5"/>
    </row>
    <row r="83" spans="1:14">
      <c r="A83" s="5"/>
      <c r="B83" s="5"/>
      <c r="C83" s="5"/>
      <c r="D83" s="5"/>
      <c r="E83" s="5"/>
      <c r="F83" s="5"/>
      <c r="G83" s="5"/>
      <c r="H83" s="5"/>
      <c r="I83" s="5"/>
      <c r="J83" s="5"/>
      <c r="K83" s="5"/>
      <c r="L83" s="5"/>
      <c r="M83" s="5"/>
      <c r="N83" s="5"/>
    </row>
    <row r="84" spans="1:14">
      <c r="A84" s="5"/>
      <c r="B84" s="5"/>
      <c r="C84" s="5"/>
      <c r="D84" s="5"/>
      <c r="E84" s="5"/>
      <c r="F84" s="5"/>
      <c r="G84" s="5"/>
      <c r="H84" s="5"/>
      <c r="I84" s="5"/>
      <c r="J84" s="5"/>
      <c r="K84" s="5"/>
      <c r="L84" s="5"/>
      <c r="M84" s="5"/>
      <c r="N84" s="5"/>
    </row>
    <row r="85" spans="1:14">
      <c r="A85" s="5"/>
      <c r="B85" s="5"/>
      <c r="C85" s="5"/>
      <c r="D85" s="5"/>
      <c r="E85" s="5"/>
      <c r="F85" s="5"/>
      <c r="G85" s="5"/>
      <c r="H85" s="5"/>
      <c r="I85" s="5"/>
      <c r="J85" s="5"/>
      <c r="K85" s="5"/>
      <c r="L85" s="5"/>
      <c r="M85" s="5"/>
      <c r="N85" s="5"/>
    </row>
    <row r="86" spans="1:14">
      <c r="A86" s="5"/>
      <c r="B86" s="5"/>
      <c r="C86" s="5"/>
      <c r="D86" s="5"/>
      <c r="E86" s="5"/>
      <c r="F86" s="5"/>
      <c r="G86" s="5"/>
      <c r="H86" s="5"/>
      <c r="I86" s="5"/>
      <c r="J86" s="5"/>
      <c r="K86" s="5"/>
      <c r="L86" s="5"/>
      <c r="M86" s="5"/>
      <c r="N86" s="5"/>
    </row>
    <row r="87" spans="1:14">
      <c r="A87" s="5"/>
      <c r="B87" s="5"/>
      <c r="C87" s="5"/>
      <c r="D87" s="5"/>
      <c r="E87" s="5"/>
      <c r="F87" s="5"/>
      <c r="G87" s="5"/>
      <c r="H87" s="5"/>
      <c r="I87" s="5"/>
      <c r="J87" s="5"/>
      <c r="K87" s="5"/>
      <c r="L87" s="5"/>
      <c r="M87" s="5"/>
      <c r="N87" s="5"/>
    </row>
    <row r="88" spans="1:14">
      <c r="A88" s="5"/>
      <c r="B88" s="5"/>
      <c r="C88" s="5"/>
      <c r="D88" s="5"/>
      <c r="E88" s="5"/>
      <c r="F88" s="5"/>
      <c r="G88" s="5"/>
      <c r="H88" s="5"/>
      <c r="I88" s="5"/>
      <c r="J88" s="5"/>
      <c r="K88" s="5"/>
      <c r="L88" s="5"/>
      <c r="M88" s="5"/>
      <c r="N88" s="5"/>
    </row>
    <row r="89" spans="1:14">
      <c r="A89" s="5"/>
      <c r="B89" s="5"/>
      <c r="C89" s="5"/>
      <c r="D89" s="5"/>
      <c r="E89" s="5"/>
      <c r="F89" s="5"/>
      <c r="G89" s="5"/>
      <c r="H89" s="5"/>
      <c r="I89" s="5"/>
      <c r="J89" s="5"/>
      <c r="K89" s="5"/>
      <c r="L89" s="5"/>
      <c r="M89" s="5"/>
      <c r="N89" s="5"/>
    </row>
    <row r="90" spans="1:14">
      <c r="A90" s="5"/>
      <c r="B90" s="5"/>
      <c r="C90" s="5"/>
      <c r="D90" s="5"/>
      <c r="E90" s="5"/>
      <c r="F90" s="5"/>
      <c r="G90" s="5"/>
      <c r="H90" s="5"/>
      <c r="I90" s="5"/>
      <c r="J90" s="5"/>
      <c r="K90" s="5"/>
      <c r="L90" s="5"/>
      <c r="M90" s="5"/>
      <c r="N90" s="5"/>
    </row>
    <row r="91" spans="1:14">
      <c r="A91" s="5"/>
      <c r="B91" s="5"/>
      <c r="C91" s="5"/>
      <c r="D91" s="5"/>
      <c r="E91" s="5"/>
      <c r="F91" s="5"/>
      <c r="G91" s="5"/>
      <c r="H91" s="5"/>
      <c r="I91" s="5"/>
      <c r="J91" s="5"/>
      <c r="K91" s="5"/>
      <c r="L91" s="5"/>
      <c r="M91" s="5"/>
      <c r="N91" s="5"/>
    </row>
    <row r="92" spans="1:14">
      <c r="A92" s="5"/>
      <c r="B92" s="5"/>
      <c r="C92" s="5"/>
      <c r="D92" s="5"/>
      <c r="E92" s="5"/>
      <c r="F92" s="5"/>
      <c r="G92" s="5"/>
      <c r="H92" s="5"/>
      <c r="I92" s="5"/>
      <c r="J92" s="5"/>
      <c r="K92" s="5"/>
      <c r="L92" s="5"/>
      <c r="M92" s="5"/>
      <c r="N92" s="5"/>
    </row>
    <row r="93" spans="1:14">
      <c r="A93" s="5"/>
      <c r="B93" s="5"/>
      <c r="C93" s="5"/>
      <c r="D93" s="5"/>
      <c r="E93" s="5"/>
      <c r="F93" s="5"/>
      <c r="G93" s="5"/>
      <c r="H93" s="5"/>
      <c r="I93" s="5"/>
      <c r="J93" s="5"/>
      <c r="K93" s="5"/>
      <c r="L93" s="5"/>
      <c r="M93" s="5"/>
      <c r="N93" s="5"/>
    </row>
    <row r="94" spans="1:14">
      <c r="A94" s="5"/>
      <c r="B94" s="5"/>
      <c r="C94" s="5"/>
      <c r="D94" s="5"/>
      <c r="E94" s="5"/>
      <c r="F94" s="5"/>
      <c r="G94" s="5"/>
      <c r="H94" s="5"/>
      <c r="I94" s="5"/>
      <c r="J94" s="5"/>
      <c r="K94" s="5"/>
      <c r="L94" s="5"/>
      <c r="M94" s="5"/>
      <c r="N94" s="5"/>
    </row>
    <row r="95" spans="1:14">
      <c r="A95" s="5"/>
      <c r="B95" s="5"/>
      <c r="C95" s="5"/>
      <c r="D95" s="5"/>
      <c r="E95" s="5"/>
      <c r="F95" s="5"/>
      <c r="G95" s="5"/>
      <c r="H95" s="5"/>
      <c r="I95" s="5"/>
      <c r="J95" s="5"/>
      <c r="K95" s="5"/>
      <c r="L95" s="5"/>
      <c r="M95" s="5"/>
      <c r="N95" s="5"/>
    </row>
  </sheetData>
  <sheetProtection password="D974" sheet="1" objects="1" scenarios="1"/>
  <mergeCells count="6">
    <mergeCell ref="K35:M37"/>
    <mergeCell ref="A1:I1"/>
    <mergeCell ref="A2:I2"/>
    <mergeCell ref="A3:I3"/>
    <mergeCell ref="H4:J5"/>
    <mergeCell ref="K19:M21"/>
  </mergeCells>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86"/>
  <sheetViews>
    <sheetView showGridLines="0" zoomScaleNormal="100" zoomScalePageLayoutView="75" workbookViewId="0">
      <selection activeCell="H26" sqref="H26"/>
    </sheetView>
  </sheetViews>
  <sheetFormatPr defaultRowHeight="12.5"/>
  <cols>
    <col min="1" max="1" width="14.7265625" style="321" customWidth="1"/>
    <col min="2" max="2" width="11.26953125" customWidth="1"/>
    <col min="3" max="3" width="13.26953125" customWidth="1"/>
    <col min="4" max="4" width="12.54296875" customWidth="1"/>
    <col min="5" max="6" width="12.453125" customWidth="1"/>
    <col min="7" max="7" width="14" customWidth="1"/>
    <col min="8" max="8" width="13" customWidth="1"/>
    <col min="9" max="9" width="9.1796875" customWidth="1"/>
    <col min="10" max="10" width="10.1796875" customWidth="1"/>
    <col min="11" max="11" width="16.81640625" customWidth="1"/>
    <col min="12" max="12" width="15.26953125" customWidth="1"/>
    <col min="14" max="14" width="0" hidden="1" customWidth="1"/>
    <col min="15" max="15" width="9.7265625" bestFit="1" customWidth="1"/>
  </cols>
  <sheetData>
    <row r="1" spans="1:25" ht="14">
      <c r="A1" s="1113" t="s">
        <v>622</v>
      </c>
      <c r="B1" s="1113"/>
      <c r="C1" s="1113"/>
      <c r="D1" s="1113"/>
      <c r="E1" s="1113"/>
      <c r="F1" s="1113"/>
      <c r="G1" s="1113"/>
      <c r="H1" s="1113"/>
      <c r="I1" s="1113"/>
      <c r="J1" s="1113"/>
      <c r="K1" s="1113"/>
    </row>
    <row r="2" spans="1:25" ht="14">
      <c r="A2" s="1122">
        <f>'Ex. 2 Self Score'!A4</f>
        <v>0</v>
      </c>
      <c r="B2" s="1122"/>
      <c r="C2" s="1122"/>
      <c r="D2" s="1122"/>
      <c r="E2" s="1122"/>
      <c r="F2" s="1122"/>
      <c r="G2" s="1122"/>
      <c r="H2" s="1122"/>
      <c r="I2" s="1122"/>
      <c r="J2" s="1122"/>
      <c r="K2" s="1122"/>
    </row>
    <row r="3" spans="1:25" ht="14">
      <c r="A3" s="1115" t="s">
        <v>623</v>
      </c>
      <c r="B3" s="1115"/>
      <c r="C3" s="1115"/>
      <c r="D3" s="1115"/>
      <c r="E3" s="1115"/>
      <c r="F3" s="1115"/>
      <c r="G3" s="1115"/>
      <c r="H3" s="1115"/>
      <c r="I3" s="1115"/>
      <c r="J3" s="1115"/>
      <c r="K3" s="1115"/>
    </row>
    <row r="4" spans="1:25" ht="14">
      <c r="A4" s="295"/>
      <c r="B4" s="295"/>
      <c r="C4" s="295"/>
      <c r="D4" s="295"/>
      <c r="E4" s="295"/>
      <c r="F4" s="295"/>
      <c r="G4" s="295"/>
      <c r="H4" s="295"/>
      <c r="I4" s="295"/>
      <c r="J4" s="295"/>
      <c r="K4" s="295"/>
    </row>
    <row r="5" spans="1:25" ht="29.25" customHeight="1">
      <c r="A5" s="1133" t="s">
        <v>273</v>
      </c>
      <c r="B5" s="1133"/>
      <c r="C5" s="1133"/>
      <c r="D5" s="1133"/>
      <c r="E5" s="1133"/>
      <c r="F5" s="1133"/>
      <c r="G5" s="1133"/>
      <c r="H5" s="1133"/>
      <c r="I5" s="1133"/>
      <c r="J5" s="1133"/>
      <c r="K5" s="1133"/>
      <c r="N5" s="287" t="s">
        <v>271</v>
      </c>
    </row>
    <row r="6" spans="1:25" ht="14.25" customHeight="1">
      <c r="A6" s="343"/>
      <c r="B6" s="343"/>
      <c r="C6" s="343"/>
      <c r="D6" s="343"/>
      <c r="E6" s="343"/>
      <c r="F6" s="343"/>
      <c r="G6" s="343"/>
      <c r="H6" s="343"/>
      <c r="I6" s="343"/>
      <c r="J6" s="343"/>
      <c r="K6" s="343"/>
      <c r="N6" s="287"/>
    </row>
    <row r="7" spans="1:25" ht="14">
      <c r="A7" s="297" t="s">
        <v>701</v>
      </c>
      <c r="K7" s="325"/>
      <c r="N7" s="287" t="s">
        <v>272</v>
      </c>
    </row>
    <row r="8" spans="1:25" s="301" customFormat="1" ht="13">
      <c r="A8" s="298"/>
      <c r="B8" s="931" t="s">
        <v>702</v>
      </c>
      <c r="C8" s="299"/>
      <c r="D8" s="299"/>
      <c r="E8" s="299"/>
      <c r="F8" s="299"/>
      <c r="G8" s="299"/>
      <c r="H8" s="299"/>
      <c r="I8" s="101"/>
      <c r="J8" s="101"/>
      <c r="K8"/>
      <c r="L8"/>
      <c r="M8"/>
      <c r="N8"/>
      <c r="O8"/>
      <c r="P8"/>
      <c r="Q8"/>
      <c r="R8"/>
      <c r="S8"/>
      <c r="T8" s="300"/>
    </row>
    <row r="9" spans="1:25" s="301" customFormat="1" ht="27.75" customHeight="1">
      <c r="A9" s="1131" t="s">
        <v>703</v>
      </c>
      <c r="B9" s="1131"/>
      <c r="C9" s="1131"/>
      <c r="D9" s="1131"/>
      <c r="E9" s="1131"/>
      <c r="F9" s="1131"/>
      <c r="G9" s="1131"/>
      <c r="H9" s="1131"/>
      <c r="I9" s="1131"/>
      <c r="J9" s="1132"/>
      <c r="K9" s="325"/>
      <c r="L9"/>
      <c r="M9"/>
      <c r="N9"/>
      <c r="O9"/>
      <c r="P9"/>
      <c r="Q9"/>
      <c r="R9"/>
      <c r="S9"/>
      <c r="T9" s="323"/>
    </row>
    <row r="10" spans="1:25" s="301" customFormat="1" ht="13">
      <c r="A10" s="324"/>
      <c r="B10" s="931" t="s">
        <v>704</v>
      </c>
      <c r="C10" s="299"/>
      <c r="D10" s="299"/>
      <c r="E10" s="299"/>
      <c r="F10" s="299"/>
      <c r="G10" s="299"/>
      <c r="H10" s="299"/>
      <c r="I10" s="101"/>
      <c r="J10" s="101"/>
      <c r="K10"/>
      <c r="L10"/>
      <c r="M10"/>
      <c r="N10"/>
      <c r="O10"/>
      <c r="P10"/>
      <c r="Q10"/>
      <c r="R10"/>
      <c r="S10"/>
      <c r="T10" s="323"/>
    </row>
    <row r="11" spans="1:25" s="301" customFormat="1" ht="27.75" customHeight="1">
      <c r="A11" s="1131" t="s">
        <v>705</v>
      </c>
      <c r="B11" s="1131"/>
      <c r="C11" s="1131"/>
      <c r="D11" s="1131"/>
      <c r="E11" s="1131"/>
      <c r="F11" s="1131"/>
      <c r="G11" s="1131"/>
      <c r="H11" s="1131"/>
      <c r="I11" s="1131"/>
      <c r="J11" s="1132"/>
      <c r="K11" s="325"/>
      <c r="L11"/>
      <c r="M11"/>
      <c r="N11"/>
      <c r="O11"/>
      <c r="P11"/>
      <c r="Q11"/>
      <c r="R11"/>
      <c r="S11"/>
      <c r="T11" s="323"/>
    </row>
    <row r="12" spans="1:25" s="301" customFormat="1" ht="13">
      <c r="A12" s="324"/>
      <c r="B12" s="931" t="s">
        <v>270</v>
      </c>
      <c r="C12" s="299"/>
      <c r="D12" s="299"/>
      <c r="E12" s="299"/>
      <c r="F12" s="299"/>
      <c r="G12" s="299"/>
      <c r="H12" s="299"/>
      <c r="I12" s="101"/>
      <c r="J12" s="101"/>
      <c r="K12"/>
      <c r="L12"/>
      <c r="M12"/>
      <c r="N12"/>
      <c r="O12"/>
      <c r="P12"/>
      <c r="Q12"/>
      <c r="R12"/>
      <c r="S12"/>
      <c r="T12" s="323"/>
    </row>
    <row r="13" spans="1:25" s="301" customFormat="1" ht="13">
      <c r="A13" s="324"/>
      <c r="B13" s="344"/>
      <c r="C13" s="299"/>
      <c r="D13" s="299"/>
      <c r="E13" s="299"/>
      <c r="F13" s="299"/>
      <c r="G13" s="299"/>
      <c r="H13" s="299"/>
      <c r="I13" s="101"/>
      <c r="J13" s="101"/>
      <c r="K13"/>
      <c r="L13"/>
      <c r="M13"/>
      <c r="N13"/>
      <c r="O13"/>
      <c r="P13"/>
      <c r="Q13"/>
      <c r="R13"/>
      <c r="S13"/>
      <c r="T13" s="323"/>
      <c r="Y13" s="932"/>
    </row>
    <row r="14" spans="1:25" s="301" customFormat="1" ht="30.75" customHeight="1">
      <c r="A14" s="1131" t="s">
        <v>706</v>
      </c>
      <c r="B14" s="1131"/>
      <c r="C14" s="1131"/>
      <c r="D14" s="1131"/>
      <c r="E14" s="1131"/>
      <c r="F14" s="1131"/>
      <c r="G14" s="1131"/>
      <c r="H14" s="1131"/>
      <c r="I14" s="1131"/>
      <c r="J14" s="1132"/>
      <c r="K14" s="325"/>
      <c r="L14"/>
      <c r="M14"/>
      <c r="N14"/>
      <c r="O14"/>
      <c r="P14"/>
      <c r="Q14"/>
      <c r="R14"/>
      <c r="S14"/>
      <c r="T14" s="323"/>
    </row>
    <row r="15" spans="1:25" s="301" customFormat="1" ht="13">
      <c r="A15" s="324"/>
      <c r="B15" s="931" t="s">
        <v>707</v>
      </c>
      <c r="C15" s="299"/>
      <c r="D15" s="299"/>
      <c r="E15" s="299"/>
      <c r="F15" s="299"/>
      <c r="G15" s="299"/>
      <c r="H15" s="299"/>
      <c r="I15" s="101"/>
      <c r="J15" s="101"/>
      <c r="K15"/>
      <c r="L15"/>
      <c r="M15"/>
      <c r="N15"/>
      <c r="O15"/>
      <c r="P15"/>
      <c r="Q15"/>
      <c r="R15"/>
      <c r="S15"/>
      <c r="T15" s="323"/>
    </row>
    <row r="16" spans="1:25" s="301" customFormat="1" ht="28.5" customHeight="1">
      <c r="A16" s="1131" t="s">
        <v>709</v>
      </c>
      <c r="B16" s="1131"/>
      <c r="C16" s="1131"/>
      <c r="D16" s="1131"/>
      <c r="E16" s="1131"/>
      <c r="F16" s="1131"/>
      <c r="G16" s="1131"/>
      <c r="H16" s="1131"/>
      <c r="I16" s="1131"/>
      <c r="J16" s="1132"/>
      <c r="K16" s="325"/>
      <c r="L16"/>
      <c r="M16"/>
      <c r="N16"/>
      <c r="O16"/>
      <c r="P16"/>
      <c r="Q16"/>
      <c r="R16"/>
      <c r="S16"/>
      <c r="T16" s="323"/>
    </row>
    <row r="17" spans="1:23" ht="13">
      <c r="A17" s="322"/>
      <c r="B17" s="934" t="s">
        <v>708</v>
      </c>
      <c r="C17" s="101"/>
      <c r="D17" s="101"/>
      <c r="E17" s="101"/>
      <c r="F17" s="101"/>
      <c r="G17" s="101"/>
      <c r="H17" s="101"/>
      <c r="I17" s="101"/>
      <c r="J17" s="101"/>
      <c r="K17" s="101"/>
      <c r="L17" s="101"/>
      <c r="M17" s="101"/>
      <c r="N17" s="101"/>
      <c r="O17" s="101"/>
      <c r="P17" s="101"/>
      <c r="Q17" s="101"/>
      <c r="R17" s="101"/>
      <c r="S17" s="101"/>
    </row>
    <row r="18" spans="1:23" ht="13">
      <c r="A18" s="322"/>
      <c r="B18" s="99"/>
      <c r="C18" s="101"/>
      <c r="D18" s="101"/>
      <c r="E18" s="101"/>
      <c r="F18" s="101"/>
      <c r="G18" s="101"/>
      <c r="H18" s="101"/>
      <c r="I18" s="101"/>
      <c r="J18" s="101"/>
      <c r="K18" s="101"/>
      <c r="L18" s="101"/>
      <c r="M18" s="101"/>
      <c r="N18" s="101"/>
      <c r="O18" s="101"/>
      <c r="P18" s="101"/>
      <c r="Q18" s="101"/>
      <c r="R18" s="101"/>
      <c r="S18" s="101"/>
    </row>
    <row r="19" spans="1:23" ht="13">
      <c r="A19" s="1134" t="s">
        <v>257</v>
      </c>
      <c r="B19" s="1135" t="s">
        <v>258</v>
      </c>
      <c r="C19" s="1136" t="s">
        <v>259</v>
      </c>
      <c r="D19" s="1135" t="s">
        <v>260</v>
      </c>
      <c r="E19" s="302" t="s">
        <v>261</v>
      </c>
      <c r="F19" s="1137" t="s">
        <v>262</v>
      </c>
      <c r="G19" s="1135" t="s">
        <v>263</v>
      </c>
      <c r="H19" s="1135" t="s">
        <v>264</v>
      </c>
      <c r="I19" s="1135" t="s">
        <v>265</v>
      </c>
      <c r="J19" s="1138" t="s">
        <v>266</v>
      </c>
      <c r="K19" s="1137" t="s">
        <v>267</v>
      </c>
      <c r="L19" s="303"/>
      <c r="M19" s="303"/>
      <c r="N19" s="303"/>
      <c r="O19" s="303"/>
      <c r="P19" s="303"/>
      <c r="Q19" s="303"/>
      <c r="R19" s="303"/>
    </row>
    <row r="20" spans="1:23" ht="38.25" customHeight="1">
      <c r="A20" s="1134"/>
      <c r="B20" s="1135"/>
      <c r="C20" s="1136"/>
      <c r="D20" s="1135"/>
      <c r="E20" s="302" t="s">
        <v>268</v>
      </c>
      <c r="F20" s="1137"/>
      <c r="G20" s="1135"/>
      <c r="H20" s="1135"/>
      <c r="I20" s="1135"/>
      <c r="J20" s="1139"/>
      <c r="K20" s="1137"/>
    </row>
    <row r="21" spans="1:23" ht="39" customHeight="1">
      <c r="A21" s="304">
        <v>101</v>
      </c>
      <c r="B21" s="305">
        <v>3</v>
      </c>
      <c r="C21" s="306">
        <v>1000</v>
      </c>
      <c r="D21" s="307">
        <v>0</v>
      </c>
      <c r="E21" s="308">
        <f>C21+D21</f>
        <v>1000</v>
      </c>
      <c r="F21" s="309" t="s">
        <v>269</v>
      </c>
      <c r="G21" s="307">
        <v>35000</v>
      </c>
      <c r="H21" s="310">
        <v>0.6</v>
      </c>
      <c r="I21" s="311">
        <v>3</v>
      </c>
      <c r="J21" s="312">
        <f>C21/(G21/12)</f>
        <v>0.34285714285714286</v>
      </c>
      <c r="K21" s="313">
        <v>40848</v>
      </c>
    </row>
    <row r="22" spans="1:23">
      <c r="A22" s="326"/>
      <c r="B22" s="327"/>
      <c r="C22" s="328"/>
      <c r="D22" s="325"/>
      <c r="E22" s="314">
        <f t="shared" ref="E22:E85" si="0">C22+D22</f>
        <v>0</v>
      </c>
      <c r="F22" s="334"/>
      <c r="G22" s="325"/>
      <c r="H22" s="335"/>
      <c r="I22" s="336"/>
      <c r="J22" s="315" t="e">
        <f>C22/(G22/12)</f>
        <v>#DIV/0!</v>
      </c>
      <c r="K22" s="341"/>
      <c r="O22" s="933"/>
    </row>
    <row r="23" spans="1:23">
      <c r="A23" s="326"/>
      <c r="B23" s="327"/>
      <c r="C23" s="328"/>
      <c r="D23" s="325"/>
      <c r="E23" s="314">
        <f t="shared" si="0"/>
        <v>0</v>
      </c>
      <c r="F23" s="334"/>
      <c r="G23" s="325"/>
      <c r="H23" s="335"/>
      <c r="I23" s="336"/>
      <c r="J23" s="315" t="e">
        <f t="shared" ref="J23:J45" si="1">C23/(G23/12)</f>
        <v>#DIV/0!</v>
      </c>
      <c r="K23" s="341"/>
      <c r="S23" s="101"/>
      <c r="T23" s="101"/>
      <c r="U23" s="101"/>
      <c r="V23" s="101"/>
      <c r="W23" s="101"/>
    </row>
    <row r="24" spans="1:23" ht="12.75" customHeight="1">
      <c r="A24" s="326"/>
      <c r="B24" s="327"/>
      <c r="C24" s="328"/>
      <c r="D24" s="325"/>
      <c r="E24" s="314">
        <f t="shared" si="0"/>
        <v>0</v>
      </c>
      <c r="F24" s="334"/>
      <c r="G24" s="325"/>
      <c r="H24" s="335"/>
      <c r="I24" s="336"/>
      <c r="J24" s="315" t="e">
        <f t="shared" si="1"/>
        <v>#DIV/0!</v>
      </c>
      <c r="K24" s="341"/>
      <c r="S24" s="303"/>
      <c r="T24" s="303"/>
    </row>
    <row r="25" spans="1:23">
      <c r="A25" s="326"/>
      <c r="B25" s="327"/>
      <c r="C25" s="328"/>
      <c r="D25" s="325"/>
      <c r="E25" s="314">
        <f t="shared" si="0"/>
        <v>0</v>
      </c>
      <c r="F25" s="334"/>
      <c r="G25" s="325"/>
      <c r="H25" s="335"/>
      <c r="I25" s="336"/>
      <c r="J25" s="315" t="e">
        <f t="shared" si="1"/>
        <v>#DIV/0!</v>
      </c>
      <c r="K25" s="341"/>
    </row>
    <row r="26" spans="1:23" ht="15" customHeight="1">
      <c r="A26" s="326"/>
      <c r="B26" s="327"/>
      <c r="C26" s="328"/>
      <c r="D26" s="325"/>
      <c r="E26" s="314">
        <f t="shared" si="0"/>
        <v>0</v>
      </c>
      <c r="F26" s="334"/>
      <c r="G26" s="325"/>
      <c r="H26" s="335"/>
      <c r="I26" s="336"/>
      <c r="J26" s="315" t="e">
        <f t="shared" si="1"/>
        <v>#DIV/0!</v>
      </c>
      <c r="K26" s="341"/>
    </row>
    <row r="27" spans="1:23">
      <c r="A27" s="326"/>
      <c r="B27" s="327"/>
      <c r="C27" s="328"/>
      <c r="D27" s="325"/>
      <c r="E27" s="314">
        <f t="shared" si="0"/>
        <v>0</v>
      </c>
      <c r="F27" s="334"/>
      <c r="G27" s="325"/>
      <c r="H27" s="335"/>
      <c r="I27" s="336"/>
      <c r="J27" s="315" t="e">
        <f t="shared" si="1"/>
        <v>#DIV/0!</v>
      </c>
      <c r="K27" s="341"/>
    </row>
    <row r="28" spans="1:23">
      <c r="A28" s="326"/>
      <c r="B28" s="327"/>
      <c r="C28" s="328"/>
      <c r="D28" s="325"/>
      <c r="E28" s="314">
        <f t="shared" si="0"/>
        <v>0</v>
      </c>
      <c r="F28" s="334"/>
      <c r="G28" s="325"/>
      <c r="H28" s="335"/>
      <c r="I28" s="336"/>
      <c r="J28" s="315" t="e">
        <f t="shared" si="1"/>
        <v>#DIV/0!</v>
      </c>
      <c r="K28" s="341"/>
    </row>
    <row r="29" spans="1:23">
      <c r="A29" s="326"/>
      <c r="B29" s="327"/>
      <c r="C29" s="328"/>
      <c r="D29" s="325"/>
      <c r="E29" s="314">
        <f t="shared" si="0"/>
        <v>0</v>
      </c>
      <c r="F29" s="334"/>
      <c r="G29" s="325"/>
      <c r="H29" s="335"/>
      <c r="I29" s="336"/>
      <c r="J29" s="315" t="e">
        <f t="shared" si="1"/>
        <v>#DIV/0!</v>
      </c>
      <c r="K29" s="341"/>
    </row>
    <row r="30" spans="1:23">
      <c r="A30" s="326"/>
      <c r="B30" s="327"/>
      <c r="C30" s="328"/>
      <c r="D30" s="325"/>
      <c r="E30" s="314">
        <f t="shared" si="0"/>
        <v>0</v>
      </c>
      <c r="F30" s="334"/>
      <c r="G30" s="325"/>
      <c r="H30" s="335"/>
      <c r="I30" s="336"/>
      <c r="J30" s="315" t="e">
        <f t="shared" si="1"/>
        <v>#DIV/0!</v>
      </c>
      <c r="K30" s="341"/>
    </row>
    <row r="31" spans="1:23">
      <c r="A31" s="326"/>
      <c r="B31" s="327"/>
      <c r="C31" s="328"/>
      <c r="D31" s="325"/>
      <c r="E31" s="314">
        <f t="shared" si="0"/>
        <v>0</v>
      </c>
      <c r="F31" s="334"/>
      <c r="G31" s="325"/>
      <c r="H31" s="335"/>
      <c r="I31" s="336"/>
      <c r="J31" s="315" t="e">
        <f t="shared" si="1"/>
        <v>#DIV/0!</v>
      </c>
      <c r="K31" s="341"/>
    </row>
    <row r="32" spans="1:23">
      <c r="A32" s="326"/>
      <c r="B32" s="327"/>
      <c r="C32" s="328"/>
      <c r="D32" s="325"/>
      <c r="E32" s="314">
        <f t="shared" si="0"/>
        <v>0</v>
      </c>
      <c r="F32" s="334"/>
      <c r="G32" s="325"/>
      <c r="H32" s="335"/>
      <c r="I32" s="336"/>
      <c r="J32" s="315" t="e">
        <f t="shared" si="1"/>
        <v>#DIV/0!</v>
      </c>
      <c r="K32" s="341"/>
    </row>
    <row r="33" spans="1:11">
      <c r="A33" s="326"/>
      <c r="B33" s="327"/>
      <c r="C33" s="328"/>
      <c r="D33" s="325"/>
      <c r="E33" s="314">
        <f t="shared" si="0"/>
        <v>0</v>
      </c>
      <c r="F33" s="334"/>
      <c r="G33" s="325"/>
      <c r="H33" s="335"/>
      <c r="I33" s="336"/>
      <c r="J33" s="315" t="e">
        <f t="shared" si="1"/>
        <v>#DIV/0!</v>
      </c>
      <c r="K33" s="341"/>
    </row>
    <row r="34" spans="1:11">
      <c r="A34" s="326"/>
      <c r="B34" s="327"/>
      <c r="C34" s="328"/>
      <c r="D34" s="325"/>
      <c r="E34" s="314">
        <f t="shared" si="0"/>
        <v>0</v>
      </c>
      <c r="F34" s="334"/>
      <c r="G34" s="325"/>
      <c r="H34" s="335"/>
      <c r="I34" s="336"/>
      <c r="J34" s="315" t="e">
        <f t="shared" si="1"/>
        <v>#DIV/0!</v>
      </c>
      <c r="K34" s="341"/>
    </row>
    <row r="35" spans="1:11">
      <c r="A35" s="326"/>
      <c r="B35" s="327"/>
      <c r="C35" s="328"/>
      <c r="D35" s="325"/>
      <c r="E35" s="314">
        <f t="shared" si="0"/>
        <v>0</v>
      </c>
      <c r="F35" s="334"/>
      <c r="G35" s="325"/>
      <c r="H35" s="335"/>
      <c r="I35" s="336"/>
      <c r="J35" s="315" t="e">
        <f t="shared" si="1"/>
        <v>#DIV/0!</v>
      </c>
      <c r="K35" s="341"/>
    </row>
    <row r="36" spans="1:11">
      <c r="A36" s="326"/>
      <c r="B36" s="327"/>
      <c r="C36" s="328"/>
      <c r="D36" s="325"/>
      <c r="E36" s="314">
        <f t="shared" si="0"/>
        <v>0</v>
      </c>
      <c r="F36" s="334"/>
      <c r="G36" s="325"/>
      <c r="H36" s="335"/>
      <c r="I36" s="336"/>
      <c r="J36" s="315" t="e">
        <f t="shared" si="1"/>
        <v>#DIV/0!</v>
      </c>
      <c r="K36" s="341"/>
    </row>
    <row r="37" spans="1:11">
      <c r="A37" s="326"/>
      <c r="B37" s="327"/>
      <c r="C37" s="328"/>
      <c r="D37" s="325"/>
      <c r="E37" s="314">
        <f t="shared" si="0"/>
        <v>0</v>
      </c>
      <c r="F37" s="334"/>
      <c r="G37" s="325"/>
      <c r="H37" s="335"/>
      <c r="I37" s="336"/>
      <c r="J37" s="315" t="e">
        <f t="shared" si="1"/>
        <v>#DIV/0!</v>
      </c>
      <c r="K37" s="341"/>
    </row>
    <row r="38" spans="1:11">
      <c r="A38" s="326"/>
      <c r="B38" s="327"/>
      <c r="C38" s="328"/>
      <c r="D38" s="325"/>
      <c r="E38" s="314">
        <f t="shared" si="0"/>
        <v>0</v>
      </c>
      <c r="F38" s="334"/>
      <c r="G38" s="325"/>
      <c r="H38" s="335"/>
      <c r="I38" s="336"/>
      <c r="J38" s="315" t="e">
        <f t="shared" si="1"/>
        <v>#DIV/0!</v>
      </c>
      <c r="K38" s="341"/>
    </row>
    <row r="39" spans="1:11">
      <c r="A39" s="326"/>
      <c r="B39" s="327"/>
      <c r="C39" s="328"/>
      <c r="D39" s="325"/>
      <c r="E39" s="314">
        <f t="shared" si="0"/>
        <v>0</v>
      </c>
      <c r="F39" s="334"/>
      <c r="G39" s="325"/>
      <c r="H39" s="335"/>
      <c r="I39" s="336"/>
      <c r="J39" s="315" t="e">
        <f t="shared" si="1"/>
        <v>#DIV/0!</v>
      </c>
      <c r="K39" s="341"/>
    </row>
    <row r="40" spans="1:11">
      <c r="A40" s="326"/>
      <c r="B40" s="327"/>
      <c r="C40" s="328"/>
      <c r="D40" s="325"/>
      <c r="E40" s="314">
        <f t="shared" si="0"/>
        <v>0</v>
      </c>
      <c r="F40" s="334"/>
      <c r="G40" s="325"/>
      <c r="H40" s="335"/>
      <c r="I40" s="336"/>
      <c r="J40" s="315" t="e">
        <f t="shared" si="1"/>
        <v>#DIV/0!</v>
      </c>
      <c r="K40" s="341"/>
    </row>
    <row r="41" spans="1:11">
      <c r="A41" s="326"/>
      <c r="B41" s="327"/>
      <c r="C41" s="328"/>
      <c r="D41" s="325"/>
      <c r="E41" s="314">
        <f t="shared" si="0"/>
        <v>0</v>
      </c>
      <c r="F41" s="334"/>
      <c r="G41" s="325"/>
      <c r="H41" s="335"/>
      <c r="I41" s="336"/>
      <c r="J41" s="315" t="e">
        <f t="shared" si="1"/>
        <v>#DIV/0!</v>
      </c>
      <c r="K41" s="341"/>
    </row>
    <row r="42" spans="1:11">
      <c r="A42" s="326"/>
      <c r="B42" s="327"/>
      <c r="C42" s="328"/>
      <c r="D42" s="325"/>
      <c r="E42" s="314">
        <f t="shared" si="0"/>
        <v>0</v>
      </c>
      <c r="F42" s="334"/>
      <c r="G42" s="325"/>
      <c r="H42" s="335"/>
      <c r="I42" s="336"/>
      <c r="J42" s="315" t="e">
        <f t="shared" si="1"/>
        <v>#DIV/0!</v>
      </c>
      <c r="K42" s="341"/>
    </row>
    <row r="43" spans="1:11">
      <c r="A43" s="326"/>
      <c r="B43" s="327"/>
      <c r="C43" s="328"/>
      <c r="D43" s="325"/>
      <c r="E43" s="314">
        <f t="shared" si="0"/>
        <v>0</v>
      </c>
      <c r="F43" s="334"/>
      <c r="G43" s="325"/>
      <c r="H43" s="335"/>
      <c r="I43" s="336"/>
      <c r="J43" s="315" t="e">
        <f t="shared" si="1"/>
        <v>#DIV/0!</v>
      </c>
      <c r="K43" s="341"/>
    </row>
    <row r="44" spans="1:11">
      <c r="A44" s="326"/>
      <c r="B44" s="327"/>
      <c r="C44" s="328"/>
      <c r="D44" s="325"/>
      <c r="E44" s="314">
        <f t="shared" si="0"/>
        <v>0</v>
      </c>
      <c r="F44" s="334"/>
      <c r="G44" s="325"/>
      <c r="H44" s="335"/>
      <c r="I44" s="336"/>
      <c r="J44" s="315" t="e">
        <f t="shared" si="1"/>
        <v>#DIV/0!</v>
      </c>
      <c r="K44" s="341"/>
    </row>
    <row r="45" spans="1:11">
      <c r="A45" s="326"/>
      <c r="B45" s="327"/>
      <c r="C45" s="328"/>
      <c r="D45" s="325"/>
      <c r="E45" s="314">
        <f t="shared" si="0"/>
        <v>0</v>
      </c>
      <c r="F45" s="334"/>
      <c r="G45" s="325"/>
      <c r="H45" s="335"/>
      <c r="I45" s="336"/>
      <c r="J45" s="315" t="e">
        <f t="shared" si="1"/>
        <v>#DIV/0!</v>
      </c>
      <c r="K45" s="341"/>
    </row>
    <row r="46" spans="1:11">
      <c r="A46" s="329"/>
      <c r="B46" s="330"/>
      <c r="C46" s="331"/>
      <c r="D46" s="332"/>
      <c r="E46" s="317">
        <f t="shared" si="0"/>
        <v>0</v>
      </c>
      <c r="F46" s="337"/>
      <c r="G46" s="332"/>
      <c r="H46" s="338"/>
      <c r="I46" s="339"/>
      <c r="J46" s="318" t="e">
        <f>C46/(G46/12)</f>
        <v>#DIV/0!</v>
      </c>
      <c r="K46" s="342"/>
    </row>
    <row r="47" spans="1:11">
      <c r="A47" s="326"/>
      <c r="B47" s="327"/>
      <c r="C47" s="328"/>
      <c r="D47" s="325"/>
      <c r="E47" s="314">
        <f t="shared" si="0"/>
        <v>0</v>
      </c>
      <c r="F47" s="334"/>
      <c r="G47" s="325"/>
      <c r="H47" s="335"/>
      <c r="I47" s="336"/>
      <c r="J47" s="315" t="e">
        <f t="shared" ref="J47:J69" si="2">C47/(G47/12)</f>
        <v>#DIV/0!</v>
      </c>
      <c r="K47" s="341"/>
    </row>
    <row r="48" spans="1:11">
      <c r="A48" s="326"/>
      <c r="B48" s="327"/>
      <c r="C48" s="328"/>
      <c r="D48" s="325"/>
      <c r="E48" s="314">
        <f t="shared" si="0"/>
        <v>0</v>
      </c>
      <c r="F48" s="334"/>
      <c r="G48" s="325"/>
      <c r="H48" s="335"/>
      <c r="I48" s="336"/>
      <c r="J48" s="315" t="e">
        <f t="shared" si="2"/>
        <v>#DIV/0!</v>
      </c>
      <c r="K48" s="341"/>
    </row>
    <row r="49" spans="1:11">
      <c r="A49" s="326"/>
      <c r="B49" s="327"/>
      <c r="C49" s="328"/>
      <c r="D49" s="325"/>
      <c r="E49" s="314">
        <f t="shared" si="0"/>
        <v>0</v>
      </c>
      <c r="F49" s="334"/>
      <c r="G49" s="325"/>
      <c r="H49" s="335"/>
      <c r="I49" s="336"/>
      <c r="J49" s="315" t="e">
        <f t="shared" si="2"/>
        <v>#DIV/0!</v>
      </c>
      <c r="K49" s="341"/>
    </row>
    <row r="50" spans="1:11">
      <c r="A50" s="326"/>
      <c r="B50" s="327"/>
      <c r="C50" s="328"/>
      <c r="D50" s="325"/>
      <c r="E50" s="314">
        <f t="shared" si="0"/>
        <v>0</v>
      </c>
      <c r="F50" s="334"/>
      <c r="G50" s="325"/>
      <c r="H50" s="335"/>
      <c r="I50" s="336"/>
      <c r="J50" s="315" t="e">
        <f t="shared" si="2"/>
        <v>#DIV/0!</v>
      </c>
      <c r="K50" s="341"/>
    </row>
    <row r="51" spans="1:11">
      <c r="A51" s="326"/>
      <c r="B51" s="327"/>
      <c r="C51" s="328"/>
      <c r="D51" s="325"/>
      <c r="E51" s="314">
        <f t="shared" si="0"/>
        <v>0</v>
      </c>
      <c r="F51" s="334"/>
      <c r="G51" s="325"/>
      <c r="H51" s="335"/>
      <c r="I51" s="336"/>
      <c r="J51" s="315" t="e">
        <f t="shared" si="2"/>
        <v>#DIV/0!</v>
      </c>
      <c r="K51" s="341"/>
    </row>
    <row r="52" spans="1:11">
      <c r="A52" s="326"/>
      <c r="B52" s="327"/>
      <c r="C52" s="328"/>
      <c r="D52" s="325"/>
      <c r="E52" s="314">
        <f t="shared" si="0"/>
        <v>0</v>
      </c>
      <c r="F52" s="334"/>
      <c r="G52" s="325"/>
      <c r="H52" s="335"/>
      <c r="I52" s="336"/>
      <c r="J52" s="315" t="e">
        <f t="shared" si="2"/>
        <v>#DIV/0!</v>
      </c>
      <c r="K52" s="341"/>
    </row>
    <row r="53" spans="1:11">
      <c r="A53" s="326"/>
      <c r="B53" s="327"/>
      <c r="C53" s="328"/>
      <c r="D53" s="325"/>
      <c r="E53" s="314">
        <f t="shared" si="0"/>
        <v>0</v>
      </c>
      <c r="F53" s="334"/>
      <c r="G53" s="325"/>
      <c r="H53" s="335"/>
      <c r="I53" s="336"/>
      <c r="J53" s="315" t="e">
        <f t="shared" si="2"/>
        <v>#DIV/0!</v>
      </c>
      <c r="K53" s="341"/>
    </row>
    <row r="54" spans="1:11">
      <c r="A54" s="326"/>
      <c r="B54" s="327"/>
      <c r="C54" s="328"/>
      <c r="D54" s="325"/>
      <c r="E54" s="314">
        <f t="shared" si="0"/>
        <v>0</v>
      </c>
      <c r="F54" s="334"/>
      <c r="G54" s="325"/>
      <c r="H54" s="335"/>
      <c r="I54" s="336"/>
      <c r="J54" s="315" t="e">
        <f t="shared" si="2"/>
        <v>#DIV/0!</v>
      </c>
      <c r="K54" s="341"/>
    </row>
    <row r="55" spans="1:11">
      <c r="A55" s="326"/>
      <c r="B55" s="327"/>
      <c r="C55" s="328"/>
      <c r="D55" s="325"/>
      <c r="E55" s="314">
        <f t="shared" si="0"/>
        <v>0</v>
      </c>
      <c r="F55" s="334"/>
      <c r="G55" s="325"/>
      <c r="H55" s="335"/>
      <c r="I55" s="336"/>
      <c r="J55" s="315" t="e">
        <f t="shared" si="2"/>
        <v>#DIV/0!</v>
      </c>
      <c r="K55" s="341"/>
    </row>
    <row r="56" spans="1:11">
      <c r="A56" s="326"/>
      <c r="B56" s="327"/>
      <c r="C56" s="328"/>
      <c r="D56" s="325"/>
      <c r="E56" s="314">
        <f t="shared" si="0"/>
        <v>0</v>
      </c>
      <c r="F56" s="334"/>
      <c r="G56" s="325"/>
      <c r="H56" s="335"/>
      <c r="I56" s="336"/>
      <c r="J56" s="315" t="e">
        <f t="shared" si="2"/>
        <v>#DIV/0!</v>
      </c>
      <c r="K56" s="341"/>
    </row>
    <row r="57" spans="1:11">
      <c r="A57" s="326"/>
      <c r="B57" s="327"/>
      <c r="C57" s="328"/>
      <c r="D57" s="325"/>
      <c r="E57" s="314">
        <f t="shared" si="0"/>
        <v>0</v>
      </c>
      <c r="F57" s="334"/>
      <c r="G57" s="325"/>
      <c r="H57" s="335"/>
      <c r="I57" s="336"/>
      <c r="J57" s="315" t="e">
        <f t="shared" si="2"/>
        <v>#DIV/0!</v>
      </c>
      <c r="K57" s="341"/>
    </row>
    <row r="58" spans="1:11">
      <c r="A58" s="326"/>
      <c r="B58" s="327"/>
      <c r="C58" s="328"/>
      <c r="D58" s="325"/>
      <c r="E58" s="314">
        <f t="shared" si="0"/>
        <v>0</v>
      </c>
      <c r="F58" s="334"/>
      <c r="G58" s="325"/>
      <c r="H58" s="335"/>
      <c r="I58" s="336"/>
      <c r="J58" s="315" t="e">
        <f t="shared" si="2"/>
        <v>#DIV/0!</v>
      </c>
      <c r="K58" s="316"/>
    </row>
    <row r="59" spans="1:11">
      <c r="A59" s="326"/>
      <c r="B59" s="327"/>
      <c r="C59" s="328"/>
      <c r="D59" s="325"/>
      <c r="E59" s="314">
        <f t="shared" si="0"/>
        <v>0</v>
      </c>
      <c r="F59" s="334"/>
      <c r="G59" s="325"/>
      <c r="H59" s="335"/>
      <c r="I59" s="336"/>
      <c r="J59" s="315" t="e">
        <f t="shared" si="2"/>
        <v>#DIV/0!</v>
      </c>
      <c r="K59" s="316"/>
    </row>
    <row r="60" spans="1:11">
      <c r="A60" s="326"/>
      <c r="B60" s="327"/>
      <c r="C60" s="328"/>
      <c r="D60" s="325"/>
      <c r="E60" s="314">
        <f t="shared" si="0"/>
        <v>0</v>
      </c>
      <c r="F60" s="334"/>
      <c r="G60" s="325"/>
      <c r="H60" s="335"/>
      <c r="I60" s="336"/>
      <c r="J60" s="315" t="e">
        <f t="shared" si="2"/>
        <v>#DIV/0!</v>
      </c>
      <c r="K60" s="316"/>
    </row>
    <row r="61" spans="1:11">
      <c r="A61" s="326"/>
      <c r="B61" s="327"/>
      <c r="C61" s="328"/>
      <c r="D61" s="325"/>
      <c r="E61" s="314">
        <f t="shared" si="0"/>
        <v>0</v>
      </c>
      <c r="F61" s="334"/>
      <c r="G61" s="325"/>
      <c r="H61" s="335"/>
      <c r="I61" s="336"/>
      <c r="J61" s="315" t="e">
        <f t="shared" si="2"/>
        <v>#DIV/0!</v>
      </c>
      <c r="K61" s="316"/>
    </row>
    <row r="62" spans="1:11">
      <c r="A62" s="326"/>
      <c r="B62" s="327"/>
      <c r="C62" s="328"/>
      <c r="D62" s="325"/>
      <c r="E62" s="314">
        <f t="shared" si="0"/>
        <v>0</v>
      </c>
      <c r="F62" s="334"/>
      <c r="G62" s="325"/>
      <c r="H62" s="335"/>
      <c r="I62" s="336"/>
      <c r="J62" s="315" t="e">
        <f t="shared" si="2"/>
        <v>#DIV/0!</v>
      </c>
      <c r="K62" s="316"/>
    </row>
    <row r="63" spans="1:11">
      <c r="A63" s="326"/>
      <c r="B63" s="327"/>
      <c r="C63" s="328"/>
      <c r="D63" s="325"/>
      <c r="E63" s="314">
        <f t="shared" si="0"/>
        <v>0</v>
      </c>
      <c r="F63" s="334"/>
      <c r="G63" s="325"/>
      <c r="H63" s="335"/>
      <c r="I63" s="336"/>
      <c r="J63" s="315" t="e">
        <f t="shared" si="2"/>
        <v>#DIV/0!</v>
      </c>
      <c r="K63" s="316"/>
    </row>
    <row r="64" spans="1:11">
      <c r="A64" s="326"/>
      <c r="B64" s="327"/>
      <c r="C64" s="328"/>
      <c r="D64" s="325"/>
      <c r="E64" s="314">
        <f t="shared" si="0"/>
        <v>0</v>
      </c>
      <c r="F64" s="334"/>
      <c r="G64" s="325"/>
      <c r="H64" s="335"/>
      <c r="I64" s="336"/>
      <c r="J64" s="315" t="e">
        <f t="shared" si="2"/>
        <v>#DIV/0!</v>
      </c>
      <c r="K64" s="316"/>
    </row>
    <row r="65" spans="1:16">
      <c r="A65" s="326"/>
      <c r="B65" s="327"/>
      <c r="C65" s="328"/>
      <c r="D65" s="325"/>
      <c r="E65" s="314">
        <f t="shared" si="0"/>
        <v>0</v>
      </c>
      <c r="F65" s="334"/>
      <c r="G65" s="325"/>
      <c r="H65" s="335"/>
      <c r="I65" s="336"/>
      <c r="J65" s="315" t="e">
        <f t="shared" si="2"/>
        <v>#DIV/0!</v>
      </c>
      <c r="K65" s="316"/>
    </row>
    <row r="66" spans="1:16">
      <c r="A66" s="326"/>
      <c r="B66" s="327"/>
      <c r="C66" s="328"/>
      <c r="D66" s="325"/>
      <c r="E66" s="314">
        <f t="shared" si="0"/>
        <v>0</v>
      </c>
      <c r="F66" s="334"/>
      <c r="G66" s="325"/>
      <c r="H66" s="335"/>
      <c r="I66" s="336"/>
      <c r="J66" s="315" t="e">
        <f t="shared" si="2"/>
        <v>#DIV/0!</v>
      </c>
      <c r="K66" s="316"/>
    </row>
    <row r="67" spans="1:16">
      <c r="A67" s="326"/>
      <c r="B67" s="327"/>
      <c r="C67" s="328"/>
      <c r="D67" s="325"/>
      <c r="E67" s="314">
        <f t="shared" si="0"/>
        <v>0</v>
      </c>
      <c r="F67" s="334"/>
      <c r="G67" s="325"/>
      <c r="H67" s="335"/>
      <c r="I67" s="336"/>
      <c r="J67" s="315" t="e">
        <f t="shared" si="2"/>
        <v>#DIV/0!</v>
      </c>
      <c r="K67" s="316"/>
    </row>
    <row r="68" spans="1:16">
      <c r="A68" s="326"/>
      <c r="B68" s="327"/>
      <c r="C68" s="328"/>
      <c r="D68" s="325"/>
      <c r="E68" s="314">
        <f t="shared" si="0"/>
        <v>0</v>
      </c>
      <c r="F68" s="334"/>
      <c r="G68" s="325"/>
      <c r="H68" s="335"/>
      <c r="I68" s="336"/>
      <c r="J68" s="315" t="e">
        <f t="shared" si="2"/>
        <v>#DIV/0!</v>
      </c>
      <c r="K68" s="316"/>
    </row>
    <row r="69" spans="1:16">
      <c r="A69" s="333"/>
      <c r="B69" s="327"/>
      <c r="C69" s="325"/>
      <c r="D69" s="325"/>
      <c r="E69" s="314">
        <f t="shared" si="0"/>
        <v>0</v>
      </c>
      <c r="F69" s="340"/>
      <c r="G69" s="325"/>
      <c r="H69" s="335"/>
      <c r="I69" s="336"/>
      <c r="J69" s="319" t="e">
        <f t="shared" si="2"/>
        <v>#DIV/0!</v>
      </c>
      <c r="K69" s="320"/>
    </row>
    <row r="70" spans="1:16">
      <c r="A70" s="333"/>
      <c r="B70" s="327"/>
      <c r="C70" s="325"/>
      <c r="D70" s="325"/>
      <c r="E70" s="314">
        <f t="shared" si="0"/>
        <v>0</v>
      </c>
      <c r="F70" s="340"/>
      <c r="G70" s="325"/>
      <c r="H70" s="335"/>
      <c r="I70" s="336"/>
      <c r="J70" s="319" t="e">
        <f>C70/(G70/12)</f>
        <v>#DIV/0!</v>
      </c>
      <c r="K70" s="320"/>
    </row>
    <row r="71" spans="1:16">
      <c r="A71" s="326"/>
      <c r="B71" s="327"/>
      <c r="C71" s="328"/>
      <c r="D71" s="325"/>
      <c r="E71" s="314">
        <f t="shared" si="0"/>
        <v>0</v>
      </c>
      <c r="F71" s="334"/>
      <c r="G71" s="325"/>
      <c r="H71" s="335"/>
      <c r="I71" s="336"/>
      <c r="J71" s="315" t="e">
        <f t="shared" ref="J71:J86" si="3">C71/(G71/12)</f>
        <v>#DIV/0!</v>
      </c>
      <c r="K71" s="316"/>
    </row>
    <row r="72" spans="1:16">
      <c r="A72" s="326"/>
      <c r="B72" s="327"/>
      <c r="C72" s="328"/>
      <c r="D72" s="325"/>
      <c r="E72" s="314">
        <f t="shared" si="0"/>
        <v>0</v>
      </c>
      <c r="F72" s="334"/>
      <c r="G72" s="325"/>
      <c r="H72" s="335"/>
      <c r="I72" s="336"/>
      <c r="J72" s="315" t="e">
        <f t="shared" si="3"/>
        <v>#DIV/0!</v>
      </c>
      <c r="K72" s="316"/>
    </row>
    <row r="73" spans="1:16">
      <c r="A73" s="326"/>
      <c r="B73" s="327"/>
      <c r="C73" s="328"/>
      <c r="D73" s="325"/>
      <c r="E73" s="314">
        <f t="shared" si="0"/>
        <v>0</v>
      </c>
      <c r="F73" s="334"/>
      <c r="G73" s="325"/>
      <c r="H73" s="335"/>
      <c r="I73" s="336"/>
      <c r="J73" s="315" t="e">
        <f t="shared" si="3"/>
        <v>#DIV/0!</v>
      </c>
      <c r="K73" s="316"/>
    </row>
    <row r="74" spans="1:16">
      <c r="A74" s="326"/>
      <c r="B74" s="327"/>
      <c r="C74" s="328"/>
      <c r="D74" s="325"/>
      <c r="E74" s="314">
        <f t="shared" si="0"/>
        <v>0</v>
      </c>
      <c r="F74" s="334"/>
      <c r="G74" s="325"/>
      <c r="H74" s="335"/>
      <c r="I74" s="336"/>
      <c r="J74" s="315" t="e">
        <f t="shared" si="3"/>
        <v>#DIV/0!</v>
      </c>
      <c r="K74" s="316"/>
    </row>
    <row r="75" spans="1:16">
      <c r="A75" s="326"/>
      <c r="B75" s="327"/>
      <c r="C75" s="328"/>
      <c r="D75" s="325"/>
      <c r="E75" s="314">
        <f t="shared" si="0"/>
        <v>0</v>
      </c>
      <c r="F75" s="334"/>
      <c r="G75" s="325"/>
      <c r="H75" s="335"/>
      <c r="I75" s="336"/>
      <c r="J75" s="315" t="e">
        <f t="shared" si="3"/>
        <v>#DIV/0!</v>
      </c>
      <c r="K75" s="316"/>
    </row>
    <row r="76" spans="1:16">
      <c r="A76" s="326"/>
      <c r="B76" s="327"/>
      <c r="C76" s="328"/>
      <c r="D76" s="325"/>
      <c r="E76" s="314">
        <f t="shared" si="0"/>
        <v>0</v>
      </c>
      <c r="F76" s="334"/>
      <c r="G76" s="325"/>
      <c r="H76" s="335"/>
      <c r="I76" s="336"/>
      <c r="J76" s="315" t="e">
        <f t="shared" si="3"/>
        <v>#DIV/0!</v>
      </c>
      <c r="K76" s="316"/>
    </row>
    <row r="77" spans="1:16">
      <c r="A77" s="326"/>
      <c r="B77" s="327"/>
      <c r="C77" s="328"/>
      <c r="D77" s="325"/>
      <c r="E77" s="314">
        <f t="shared" si="0"/>
        <v>0</v>
      </c>
      <c r="F77" s="334"/>
      <c r="G77" s="325"/>
      <c r="H77" s="335"/>
      <c r="I77" s="336"/>
      <c r="J77" s="315" t="e">
        <f t="shared" si="3"/>
        <v>#DIV/0!</v>
      </c>
      <c r="K77" s="316"/>
      <c r="L77" s="2"/>
    </row>
    <row r="78" spans="1:16">
      <c r="A78" s="326"/>
      <c r="B78" s="327"/>
      <c r="C78" s="328"/>
      <c r="D78" s="325"/>
      <c r="E78" s="314">
        <f t="shared" si="0"/>
        <v>0</v>
      </c>
      <c r="F78" s="334"/>
      <c r="G78" s="325"/>
      <c r="H78" s="335"/>
      <c r="I78" s="336"/>
      <c r="J78" s="315" t="e">
        <f t="shared" si="3"/>
        <v>#DIV/0!</v>
      </c>
      <c r="K78" s="316"/>
    </row>
    <row r="79" spans="1:16">
      <c r="A79" s="326"/>
      <c r="B79" s="327"/>
      <c r="C79" s="328"/>
      <c r="D79" s="325"/>
      <c r="E79" s="314">
        <f t="shared" si="0"/>
        <v>0</v>
      </c>
      <c r="F79" s="334"/>
      <c r="G79" s="325"/>
      <c r="H79" s="335"/>
      <c r="I79" s="336"/>
      <c r="J79" s="315" t="e">
        <f t="shared" si="3"/>
        <v>#DIV/0!</v>
      </c>
      <c r="K79" s="316"/>
      <c r="P79" s="2"/>
    </row>
    <row r="80" spans="1:16">
      <c r="A80" s="326"/>
      <c r="B80" s="327"/>
      <c r="C80" s="328"/>
      <c r="D80" s="325"/>
      <c r="E80" s="314">
        <f t="shared" si="0"/>
        <v>0</v>
      </c>
      <c r="F80" s="334"/>
      <c r="G80" s="325"/>
      <c r="H80" s="335"/>
      <c r="I80" s="336"/>
      <c r="J80" s="315" t="e">
        <f t="shared" si="3"/>
        <v>#DIV/0!</v>
      </c>
      <c r="K80" s="316"/>
    </row>
    <row r="81" spans="1:23">
      <c r="A81" s="326"/>
      <c r="B81" s="327"/>
      <c r="C81" s="328"/>
      <c r="D81" s="325"/>
      <c r="E81" s="314">
        <f t="shared" si="0"/>
        <v>0</v>
      </c>
      <c r="F81" s="334"/>
      <c r="G81" s="325"/>
      <c r="H81" s="335"/>
      <c r="I81" s="336"/>
      <c r="J81" s="315" t="e">
        <f t="shared" si="3"/>
        <v>#DIV/0!</v>
      </c>
      <c r="K81" s="316"/>
    </row>
    <row r="82" spans="1:23">
      <c r="A82" s="326"/>
      <c r="B82" s="327"/>
      <c r="C82" s="328"/>
      <c r="D82" s="325"/>
      <c r="E82" s="314">
        <f t="shared" si="0"/>
        <v>0</v>
      </c>
      <c r="F82" s="334"/>
      <c r="G82" s="325"/>
      <c r="H82" s="335"/>
      <c r="I82" s="336"/>
      <c r="J82" s="315" t="e">
        <f t="shared" si="3"/>
        <v>#DIV/0!</v>
      </c>
      <c r="K82" s="316"/>
    </row>
    <row r="83" spans="1:23">
      <c r="A83" s="326"/>
      <c r="B83" s="327"/>
      <c r="C83" s="328"/>
      <c r="D83" s="325"/>
      <c r="E83" s="314">
        <f t="shared" si="0"/>
        <v>0</v>
      </c>
      <c r="F83" s="334"/>
      <c r="G83" s="325"/>
      <c r="H83" s="335"/>
      <c r="I83" s="336"/>
      <c r="J83" s="315" t="e">
        <f t="shared" si="3"/>
        <v>#DIV/0!</v>
      </c>
      <c r="K83" s="316"/>
    </row>
    <row r="84" spans="1:23">
      <c r="A84" s="326"/>
      <c r="B84" s="327"/>
      <c r="C84" s="328"/>
      <c r="D84" s="325"/>
      <c r="E84" s="314">
        <f t="shared" si="0"/>
        <v>0</v>
      </c>
      <c r="F84" s="334"/>
      <c r="G84" s="325"/>
      <c r="H84" s="335"/>
      <c r="I84" s="336"/>
      <c r="J84" s="315" t="e">
        <f t="shared" si="3"/>
        <v>#DIV/0!</v>
      </c>
      <c r="K84" s="316"/>
      <c r="T84" s="2"/>
      <c r="U84" s="2"/>
      <c r="V84" s="2"/>
      <c r="W84" s="2"/>
    </row>
    <row r="85" spans="1:23">
      <c r="A85" s="326"/>
      <c r="B85" s="327"/>
      <c r="C85" s="328"/>
      <c r="D85" s="325"/>
      <c r="E85" s="314">
        <f t="shared" si="0"/>
        <v>0</v>
      </c>
      <c r="F85" s="334"/>
      <c r="G85" s="325"/>
      <c r="H85" s="335"/>
      <c r="I85" s="336"/>
      <c r="J85" s="315" t="e">
        <f t="shared" si="3"/>
        <v>#DIV/0!</v>
      </c>
      <c r="K85" s="316"/>
    </row>
    <row r="86" spans="1:23">
      <c r="A86" s="326"/>
      <c r="B86" s="327"/>
      <c r="C86" s="328"/>
      <c r="D86" s="325"/>
      <c r="E86" s="314">
        <f>C86+D86</f>
        <v>0</v>
      </c>
      <c r="F86" s="334"/>
      <c r="G86" s="325"/>
      <c r="H86" s="335"/>
      <c r="I86" s="336"/>
      <c r="J86" s="315" t="e">
        <f t="shared" si="3"/>
        <v>#DIV/0!</v>
      </c>
      <c r="K86" s="316"/>
    </row>
  </sheetData>
  <sheetProtection password="D974" sheet="1" objects="1" scenarios="1" formatColumns="0" formatRows="0" insertRows="0"/>
  <protectedRanges>
    <protectedRange password="DD74" sqref="A2" name="Range1"/>
  </protectedRanges>
  <mergeCells count="18">
    <mergeCell ref="G19:G20"/>
    <mergeCell ref="H19:H20"/>
    <mergeCell ref="I19:I20"/>
    <mergeCell ref="J19:J20"/>
    <mergeCell ref="K19:K20"/>
    <mergeCell ref="A19:A20"/>
    <mergeCell ref="B19:B20"/>
    <mergeCell ref="C19:C20"/>
    <mergeCell ref="D19:D20"/>
    <mergeCell ref="F19:F20"/>
    <mergeCell ref="A11:J11"/>
    <mergeCell ref="A14:J14"/>
    <mergeCell ref="A16:J16"/>
    <mergeCell ref="A1:K1"/>
    <mergeCell ref="A2:K2"/>
    <mergeCell ref="A3:K3"/>
    <mergeCell ref="A5:K5"/>
    <mergeCell ref="A9:J9"/>
  </mergeCells>
  <dataValidations count="1">
    <dataValidation type="list" allowBlank="1" showInputMessage="1" showErrorMessage="1" sqref="K7 K16 K14 K11 K9" xr:uid="{00000000-0002-0000-0F00-000000000000}">
      <formula1>"Yes, No"</formula1>
    </dataValidation>
  </dataValidations>
  <pageMargins left="0.75" right="0.25" top="0.5" bottom="0.5" header="0.5" footer="0.5"/>
  <pageSetup paperSize="5" scale="75"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WI44"/>
  <sheetViews>
    <sheetView zoomScale="75" zoomScaleNormal="75" workbookViewId="0">
      <selection activeCell="I15" sqref="I15"/>
    </sheetView>
  </sheetViews>
  <sheetFormatPr defaultColWidth="9.1796875" defaultRowHeight="12.5"/>
  <cols>
    <col min="1" max="1" width="39.1796875" style="582" customWidth="1"/>
    <col min="2" max="2" width="42.81640625" style="582" customWidth="1"/>
    <col min="3" max="3" width="12.7265625" style="582" hidden="1" customWidth="1"/>
    <col min="4" max="6" width="14" style="582" customWidth="1"/>
    <col min="7" max="8" width="14.1796875" style="582" customWidth="1"/>
    <col min="9" max="9" width="4.54296875" style="582" customWidth="1"/>
    <col min="10" max="10" width="193.1796875" style="582" bestFit="1" customWidth="1"/>
    <col min="11" max="21" width="9.1796875" style="582"/>
    <col min="22" max="22" width="8.81640625" style="582" customWidth="1"/>
    <col min="23" max="16384" width="9.1796875" style="582"/>
  </cols>
  <sheetData>
    <row r="1" spans="1:24" ht="15.5">
      <c r="B1" s="877" t="s">
        <v>629</v>
      </c>
    </row>
    <row r="2" spans="1:24" ht="15.5">
      <c r="B2" s="877"/>
    </row>
    <row r="3" spans="1:24" ht="15.5">
      <c r="B3" s="878" t="s">
        <v>630</v>
      </c>
    </row>
    <row r="4" spans="1:24" ht="15.5">
      <c r="B4" s="879" t="s">
        <v>631</v>
      </c>
      <c r="C4" s="880" t="s">
        <v>239</v>
      </c>
      <c r="D4" s="956" t="s">
        <v>234</v>
      </c>
      <c r="E4" s="956" t="s">
        <v>236</v>
      </c>
      <c r="F4" s="956" t="s">
        <v>238</v>
      </c>
      <c r="G4" s="956" t="s">
        <v>239</v>
      </c>
      <c r="H4" s="956" t="s">
        <v>241</v>
      </c>
      <c r="J4" s="881" t="s">
        <v>632</v>
      </c>
      <c r="K4" s="882"/>
    </row>
    <row r="5" spans="1:24" ht="15.5">
      <c r="B5" s="879" t="s">
        <v>633</v>
      </c>
      <c r="C5" s="883"/>
      <c r="D5" s="957">
        <v>1</v>
      </c>
      <c r="E5" s="957">
        <v>2</v>
      </c>
      <c r="F5" s="957">
        <v>3</v>
      </c>
      <c r="G5" s="957">
        <v>4</v>
      </c>
      <c r="H5" s="957">
        <v>5</v>
      </c>
      <c r="J5" s="881" t="s">
        <v>632</v>
      </c>
      <c r="K5" s="882"/>
    </row>
    <row r="6" spans="1:24" ht="15.5">
      <c r="A6" s="582" t="s">
        <v>634</v>
      </c>
      <c r="B6" s="879" t="s">
        <v>635</v>
      </c>
      <c r="C6" s="884" t="s">
        <v>636</v>
      </c>
      <c r="D6" s="950"/>
      <c r="E6" s="958">
        <f>D6</f>
        <v>0</v>
      </c>
      <c r="F6" s="958">
        <f t="shared" ref="F6:H6" si="0">E6</f>
        <v>0</v>
      </c>
      <c r="G6" s="958">
        <f t="shared" si="0"/>
        <v>0</v>
      </c>
      <c r="H6" s="958">
        <f t="shared" si="0"/>
        <v>0</v>
      </c>
      <c r="J6" s="881" t="s">
        <v>637</v>
      </c>
      <c r="K6" s="882"/>
    </row>
    <row r="7" spans="1:24" ht="15.5">
      <c r="A7" s="582" t="s">
        <v>638</v>
      </c>
      <c r="B7" s="879" t="s">
        <v>639</v>
      </c>
      <c r="C7" s="884">
        <v>97400</v>
      </c>
      <c r="D7" s="951"/>
      <c r="E7" s="951"/>
      <c r="F7" s="951"/>
      <c r="G7" s="951"/>
      <c r="H7" s="951"/>
      <c r="J7" s="881" t="s">
        <v>640</v>
      </c>
      <c r="K7" s="882"/>
    </row>
    <row r="8" spans="1:24" ht="15.5">
      <c r="B8" s="885" t="s">
        <v>641</v>
      </c>
      <c r="C8" s="884" t="s">
        <v>642</v>
      </c>
      <c r="D8" s="958">
        <f>D6-10</f>
        <v>-10</v>
      </c>
      <c r="E8" s="958">
        <f>E6-10</f>
        <v>-10</v>
      </c>
      <c r="F8" s="958">
        <f>F6-10</f>
        <v>-10</v>
      </c>
      <c r="G8" s="958">
        <f>G6-10</f>
        <v>-10</v>
      </c>
      <c r="H8" s="958">
        <f>H6-10</f>
        <v>-10</v>
      </c>
      <c r="I8" s="886"/>
      <c r="J8" s="881" t="s">
        <v>643</v>
      </c>
      <c r="K8" s="886"/>
      <c r="L8" s="583"/>
      <c r="M8" s="583"/>
      <c r="U8" s="881"/>
      <c r="V8" s="887"/>
      <c r="W8" s="882"/>
      <c r="X8" s="882"/>
    </row>
    <row r="9" spans="1:24" ht="15.5">
      <c r="B9" s="885" t="s">
        <v>644</v>
      </c>
      <c r="C9" s="883"/>
      <c r="D9" s="959" t="e">
        <f>D7/D6*D8</f>
        <v>#DIV/0!</v>
      </c>
      <c r="E9" s="959" t="e">
        <f t="shared" ref="E9:H9" si="1">E7/E6*E8</f>
        <v>#DIV/0!</v>
      </c>
      <c r="F9" s="959" t="e">
        <f t="shared" si="1"/>
        <v>#DIV/0!</v>
      </c>
      <c r="G9" s="959" t="e">
        <f t="shared" si="1"/>
        <v>#DIV/0!</v>
      </c>
      <c r="H9" s="959" t="e">
        <f t="shared" si="1"/>
        <v>#DIV/0!</v>
      </c>
      <c r="J9" s="881" t="s">
        <v>645</v>
      </c>
    </row>
    <row r="10" spans="1:24" ht="15.5">
      <c r="A10" s="582" t="s">
        <v>646</v>
      </c>
      <c r="B10" s="879" t="s">
        <v>199</v>
      </c>
      <c r="C10" s="883"/>
      <c r="D10" s="952">
        <v>1.02</v>
      </c>
      <c r="E10" s="960">
        <f>D10</f>
        <v>1.02</v>
      </c>
      <c r="F10" s="960">
        <f t="shared" ref="F10:H10" si="2">E10</f>
        <v>1.02</v>
      </c>
      <c r="G10" s="960">
        <f t="shared" si="2"/>
        <v>1.02</v>
      </c>
      <c r="H10" s="960">
        <f t="shared" si="2"/>
        <v>1.02</v>
      </c>
      <c r="J10" s="882" t="s">
        <v>647</v>
      </c>
    </row>
    <row r="11" spans="1:24" ht="15.5">
      <c r="B11" s="879" t="s">
        <v>648</v>
      </c>
      <c r="C11" s="883"/>
      <c r="D11" s="959" t="e">
        <f>D10*D9</f>
        <v>#DIV/0!</v>
      </c>
      <c r="E11" s="959" t="e">
        <f t="shared" ref="E11:H11" si="3">E10*E9</f>
        <v>#DIV/0!</v>
      </c>
      <c r="F11" s="959" t="e">
        <f t="shared" si="3"/>
        <v>#DIV/0!</v>
      </c>
      <c r="G11" s="959" t="e">
        <f t="shared" si="3"/>
        <v>#DIV/0!</v>
      </c>
      <c r="H11" s="959" t="e">
        <f t="shared" si="3"/>
        <v>#DIV/0!</v>
      </c>
      <c r="J11" s="882" t="s">
        <v>649</v>
      </c>
      <c r="K11" s="882"/>
    </row>
    <row r="12" spans="1:24" ht="15.5">
      <c r="B12" s="888"/>
      <c r="C12" s="889"/>
      <c r="D12" s="890"/>
      <c r="E12" s="890"/>
      <c r="F12" s="890"/>
      <c r="G12" s="890"/>
      <c r="H12" s="890"/>
      <c r="K12" s="882"/>
    </row>
    <row r="13" spans="1:24" ht="15.5">
      <c r="B13" s="878" t="s">
        <v>650</v>
      </c>
      <c r="C13" s="891"/>
      <c r="D13" s="890"/>
      <c r="E13" s="890"/>
      <c r="F13" s="890"/>
      <c r="G13" s="890"/>
      <c r="H13" s="890"/>
      <c r="I13" s="881"/>
      <c r="J13" s="881"/>
      <c r="K13" s="882"/>
      <c r="L13" s="583"/>
      <c r="M13" s="583"/>
      <c r="U13" s="882"/>
      <c r="V13" s="882"/>
      <c r="W13" s="882"/>
      <c r="X13" s="882"/>
    </row>
    <row r="14" spans="1:24" ht="15.5">
      <c r="B14" s="892" t="s">
        <v>480</v>
      </c>
      <c r="C14" s="893">
        <f>C13/12</f>
        <v>0</v>
      </c>
      <c r="D14" s="961" t="e">
        <f>D11/12</f>
        <v>#DIV/0!</v>
      </c>
      <c r="E14" s="961" t="e">
        <f t="shared" ref="E14:H14" si="4">E11/12</f>
        <v>#DIV/0!</v>
      </c>
      <c r="F14" s="961" t="e">
        <f t="shared" si="4"/>
        <v>#DIV/0!</v>
      </c>
      <c r="G14" s="961" t="e">
        <f t="shared" si="4"/>
        <v>#DIV/0!</v>
      </c>
      <c r="H14" s="961" t="e">
        <f t="shared" si="4"/>
        <v>#DIV/0!</v>
      </c>
      <c r="I14" s="894"/>
      <c r="J14" s="894" t="s">
        <v>651</v>
      </c>
      <c r="K14" s="886"/>
      <c r="L14" s="583"/>
      <c r="M14" s="583"/>
    </row>
    <row r="15" spans="1:24" ht="15.5">
      <c r="A15" s="582" t="s">
        <v>652</v>
      </c>
      <c r="B15" s="892" t="s">
        <v>653</v>
      </c>
      <c r="C15" s="895">
        <v>0.3</v>
      </c>
      <c r="D15" s="953">
        <v>0.35</v>
      </c>
      <c r="E15" s="962">
        <f>D15</f>
        <v>0.35</v>
      </c>
      <c r="F15" s="962">
        <f t="shared" ref="F15:H15" si="5">E15</f>
        <v>0.35</v>
      </c>
      <c r="G15" s="962">
        <f t="shared" si="5"/>
        <v>0.35</v>
      </c>
      <c r="H15" s="962">
        <f t="shared" si="5"/>
        <v>0.35</v>
      </c>
      <c r="I15" s="894"/>
      <c r="J15" s="894" t="s">
        <v>654</v>
      </c>
      <c r="K15" s="886"/>
      <c r="L15" s="583"/>
      <c r="M15" s="583"/>
    </row>
    <row r="16" spans="1:24" ht="15.5">
      <c r="B16" s="892" t="s">
        <v>650</v>
      </c>
      <c r="C16" s="896">
        <f t="shared" ref="C16:H16" si="6">C14*C15</f>
        <v>0</v>
      </c>
      <c r="D16" s="908" t="e">
        <f t="shared" si="6"/>
        <v>#DIV/0!</v>
      </c>
      <c r="E16" s="908" t="e">
        <f t="shared" si="6"/>
        <v>#DIV/0!</v>
      </c>
      <c r="F16" s="908" t="e">
        <f t="shared" si="6"/>
        <v>#DIV/0!</v>
      </c>
      <c r="G16" s="908" t="e">
        <f t="shared" si="6"/>
        <v>#DIV/0!</v>
      </c>
      <c r="H16" s="908" t="e">
        <f t="shared" si="6"/>
        <v>#DIV/0!</v>
      </c>
      <c r="I16" s="894"/>
      <c r="J16" s="894" t="s">
        <v>655</v>
      </c>
      <c r="K16" s="886"/>
      <c r="L16" s="583"/>
      <c r="M16" s="583"/>
    </row>
    <row r="17" spans="1:607" ht="15.5">
      <c r="B17" s="892"/>
      <c r="C17" s="897"/>
      <c r="D17" s="898"/>
      <c r="E17" s="898"/>
      <c r="F17" s="898"/>
      <c r="G17" s="898"/>
      <c r="H17" s="898"/>
      <c r="I17" s="894"/>
      <c r="J17" s="894"/>
      <c r="K17" s="886"/>
      <c r="L17" s="583"/>
      <c r="M17" s="583"/>
    </row>
    <row r="18" spans="1:607" ht="15.5">
      <c r="B18" s="892" t="s">
        <v>656</v>
      </c>
      <c r="C18" s="899" t="e">
        <f>#REF!</f>
        <v>#REF!</v>
      </c>
      <c r="D18" s="963" t="e">
        <f>D44/D11</f>
        <v>#DIV/0!</v>
      </c>
      <c r="E18" s="963" t="e">
        <f t="shared" ref="E18:H18" si="7">E44/E11</f>
        <v>#DIV/0!</v>
      </c>
      <c r="F18" s="963" t="e">
        <f t="shared" si="7"/>
        <v>#DIV/0!</v>
      </c>
      <c r="G18" s="963" t="e">
        <f t="shared" si="7"/>
        <v>#DIV/0!</v>
      </c>
      <c r="H18" s="963" t="e">
        <f t="shared" si="7"/>
        <v>#DIV/0!</v>
      </c>
      <c r="I18" s="900"/>
      <c r="J18" s="894" t="s">
        <v>657</v>
      </c>
      <c r="K18" s="886"/>
      <c r="L18" s="583"/>
      <c r="M18" s="583"/>
    </row>
    <row r="19" spans="1:607" ht="15.5">
      <c r="A19" s="582" t="s">
        <v>658</v>
      </c>
      <c r="B19" s="901" t="s">
        <v>659</v>
      </c>
      <c r="C19" s="902">
        <v>241000</v>
      </c>
      <c r="D19" s="954"/>
      <c r="E19" s="954"/>
      <c r="F19" s="954"/>
      <c r="G19" s="954"/>
      <c r="H19" s="954"/>
      <c r="I19" s="894"/>
      <c r="J19" s="894" t="s">
        <v>660</v>
      </c>
      <c r="K19" s="886"/>
      <c r="L19" s="583"/>
      <c r="M19" s="583"/>
    </row>
    <row r="20" spans="1:607" s="903" customFormat="1" ht="15.5">
      <c r="B20" s="892" t="s">
        <v>661</v>
      </c>
      <c r="C20" s="904">
        <v>0</v>
      </c>
      <c r="D20" s="964">
        <v>0.05</v>
      </c>
      <c r="E20" s="964">
        <v>0.05</v>
      </c>
      <c r="F20" s="964">
        <v>0.05</v>
      </c>
      <c r="G20" s="964">
        <v>0.05</v>
      </c>
      <c r="H20" s="964">
        <v>0.05</v>
      </c>
      <c r="I20" s="905"/>
      <c r="J20" s="881" t="s">
        <v>662</v>
      </c>
      <c r="K20" s="906"/>
      <c r="L20" s="907"/>
      <c r="M20" s="907"/>
    </row>
    <row r="21" spans="1:607" ht="15.5">
      <c r="B21" s="892" t="s">
        <v>663</v>
      </c>
      <c r="C21" s="896">
        <f>C19*0</f>
        <v>0</v>
      </c>
      <c r="D21" s="908">
        <f>D19*D20</f>
        <v>0</v>
      </c>
      <c r="E21" s="908">
        <f t="shared" ref="E21:H21" si="8">E19*E20</f>
        <v>0</v>
      </c>
      <c r="F21" s="908">
        <f t="shared" si="8"/>
        <v>0</v>
      </c>
      <c r="G21" s="908">
        <f t="shared" si="8"/>
        <v>0</v>
      </c>
      <c r="H21" s="908">
        <f t="shared" si="8"/>
        <v>0</v>
      </c>
      <c r="I21" s="894"/>
      <c r="J21" s="881" t="s">
        <v>664</v>
      </c>
      <c r="K21" s="886"/>
      <c r="L21" s="583"/>
      <c r="M21" s="583"/>
    </row>
    <row r="22" spans="1:607" ht="15.5">
      <c r="B22" s="892" t="s">
        <v>665</v>
      </c>
      <c r="C22" s="896">
        <f t="shared" ref="C22:H22" si="9">+C19-C21-C28</f>
        <v>241000</v>
      </c>
      <c r="D22" s="908">
        <f t="shared" si="9"/>
        <v>0</v>
      </c>
      <c r="E22" s="908">
        <f t="shared" si="9"/>
        <v>0</v>
      </c>
      <c r="F22" s="908">
        <f t="shared" si="9"/>
        <v>0</v>
      </c>
      <c r="G22" s="908">
        <f t="shared" si="9"/>
        <v>-1</v>
      </c>
      <c r="H22" s="908">
        <f t="shared" si="9"/>
        <v>-1</v>
      </c>
      <c r="I22" s="894"/>
      <c r="J22" s="881" t="s">
        <v>666</v>
      </c>
      <c r="K22" s="886"/>
      <c r="L22" s="583"/>
      <c r="M22" s="583"/>
    </row>
    <row r="23" spans="1:607" ht="15.5">
      <c r="B23" s="892"/>
      <c r="C23" s="896"/>
      <c r="D23" s="908"/>
      <c r="E23" s="908"/>
      <c r="F23" s="908"/>
      <c r="G23" s="908"/>
      <c r="H23" s="908"/>
      <c r="I23" s="894"/>
      <c r="J23" s="881"/>
      <c r="K23" s="886"/>
      <c r="L23" s="583"/>
      <c r="M23" s="583"/>
    </row>
    <row r="24" spans="1:607" ht="15.5">
      <c r="B24" s="909" t="s">
        <v>667</v>
      </c>
      <c r="C24" s="897"/>
      <c r="D24" s="898"/>
      <c r="E24" s="898"/>
      <c r="F24" s="898"/>
      <c r="G24" s="898"/>
      <c r="H24" s="898"/>
      <c r="I24" s="894"/>
      <c r="K24" s="886"/>
      <c r="L24" s="583"/>
      <c r="M24" s="583"/>
    </row>
    <row r="25" spans="1:607" ht="15.5">
      <c r="B25" s="910" t="s">
        <v>668</v>
      </c>
      <c r="C25" s="911">
        <v>0</v>
      </c>
      <c r="D25" s="965">
        <v>4.4999999999999998E-2</v>
      </c>
      <c r="E25" s="965">
        <v>4.4999999999999998E-2</v>
      </c>
      <c r="F25" s="965">
        <v>4.4999999999999998E-2</v>
      </c>
      <c r="G25" s="965">
        <v>4.4999999999999998E-2</v>
      </c>
      <c r="H25" s="965">
        <v>4.4999999999999998E-2</v>
      </c>
      <c r="I25" s="912"/>
      <c r="J25" s="881" t="s">
        <v>669</v>
      </c>
      <c r="K25" s="886"/>
      <c r="L25" s="583"/>
      <c r="M25" s="583"/>
    </row>
    <row r="26" spans="1:607" ht="15.5">
      <c r="B26" s="910" t="s">
        <v>670</v>
      </c>
      <c r="C26" s="913">
        <v>360</v>
      </c>
      <c r="D26" s="914">
        <v>360</v>
      </c>
      <c r="E26" s="914">
        <v>360</v>
      </c>
      <c r="F26" s="914">
        <v>360</v>
      </c>
      <c r="G26" s="914">
        <f>C26</f>
        <v>360</v>
      </c>
      <c r="H26" s="914">
        <f>F26</f>
        <v>360</v>
      </c>
      <c r="I26" s="912"/>
      <c r="J26" s="881" t="s">
        <v>671</v>
      </c>
      <c r="K26" s="886"/>
      <c r="L26" s="583"/>
      <c r="M26" s="583"/>
      <c r="T26" s="583"/>
      <c r="U26" s="583"/>
      <c r="V26" s="583"/>
      <c r="W26" s="583"/>
      <c r="X26" s="583"/>
      <c r="Y26" s="583"/>
      <c r="Z26" s="583"/>
      <c r="AA26" s="583"/>
      <c r="AB26" s="583"/>
      <c r="AC26" s="583"/>
      <c r="AD26" s="583"/>
      <c r="AE26" s="583"/>
      <c r="AF26" s="583"/>
      <c r="AG26" s="583"/>
      <c r="AH26" s="583"/>
      <c r="AI26" s="583"/>
      <c r="AJ26" s="583"/>
      <c r="AK26" s="583"/>
      <c r="AL26" s="583"/>
      <c r="AM26" s="583"/>
      <c r="AN26" s="583"/>
      <c r="AO26" s="583"/>
      <c r="AP26" s="583"/>
      <c r="AQ26" s="583"/>
      <c r="AR26" s="583"/>
      <c r="AS26" s="583"/>
      <c r="AT26" s="583"/>
      <c r="AU26" s="583"/>
      <c r="AV26" s="583"/>
      <c r="AW26" s="583"/>
      <c r="AX26" s="583"/>
      <c r="AY26" s="583"/>
      <c r="AZ26" s="583"/>
      <c r="BA26" s="583"/>
      <c r="BB26" s="583"/>
      <c r="BC26" s="583"/>
      <c r="BD26" s="583"/>
      <c r="BE26" s="583"/>
      <c r="BF26" s="583"/>
      <c r="BG26" s="583"/>
      <c r="BH26" s="583"/>
      <c r="BI26" s="583"/>
      <c r="BJ26" s="583"/>
      <c r="BK26" s="583"/>
      <c r="BL26" s="583"/>
      <c r="BM26" s="583"/>
      <c r="BN26" s="583"/>
      <c r="BO26" s="583"/>
      <c r="BP26" s="583"/>
      <c r="BQ26" s="583"/>
      <c r="BR26" s="583"/>
      <c r="BS26" s="583"/>
      <c r="BT26" s="583"/>
      <c r="BU26" s="583"/>
      <c r="BV26" s="583"/>
      <c r="BW26" s="583"/>
      <c r="BX26" s="583"/>
      <c r="BY26" s="583"/>
      <c r="BZ26" s="583"/>
      <c r="CA26" s="583"/>
      <c r="CB26" s="583"/>
      <c r="CC26" s="583"/>
      <c r="CD26" s="583"/>
      <c r="CE26" s="583"/>
      <c r="CF26" s="583"/>
      <c r="CG26" s="583"/>
      <c r="CH26" s="583"/>
      <c r="CI26" s="583"/>
      <c r="CJ26" s="583"/>
      <c r="CK26" s="583"/>
      <c r="CL26" s="583"/>
      <c r="CM26" s="583"/>
      <c r="CN26" s="583"/>
      <c r="CO26" s="583"/>
      <c r="CP26" s="583"/>
      <c r="CQ26" s="583"/>
      <c r="CR26" s="583"/>
      <c r="CS26" s="583"/>
      <c r="CT26" s="583"/>
      <c r="CU26" s="583"/>
      <c r="CV26" s="583"/>
      <c r="CW26" s="583"/>
      <c r="CX26" s="583"/>
      <c r="CY26" s="583"/>
      <c r="CZ26" s="583"/>
      <c r="DA26" s="583"/>
      <c r="DB26" s="583"/>
      <c r="DC26" s="583"/>
      <c r="DD26" s="583"/>
      <c r="DE26" s="583"/>
      <c r="DF26" s="583"/>
      <c r="DG26" s="583"/>
      <c r="DH26" s="583"/>
      <c r="DI26" s="583"/>
      <c r="DJ26" s="583"/>
      <c r="DK26" s="583"/>
      <c r="DL26" s="583"/>
      <c r="DM26" s="583"/>
      <c r="DN26" s="583"/>
      <c r="DO26" s="583"/>
      <c r="DP26" s="583"/>
      <c r="DQ26" s="583"/>
      <c r="DR26" s="583"/>
      <c r="DS26" s="583"/>
      <c r="DT26" s="583"/>
      <c r="DU26" s="583"/>
      <c r="DV26" s="583"/>
      <c r="DW26" s="583"/>
      <c r="DX26" s="583"/>
      <c r="DY26" s="583"/>
      <c r="DZ26" s="583"/>
      <c r="EA26" s="583"/>
      <c r="EB26" s="583"/>
      <c r="EC26" s="583"/>
      <c r="ED26" s="583"/>
      <c r="EE26" s="583"/>
      <c r="EF26" s="583"/>
      <c r="EG26" s="583"/>
      <c r="EH26" s="583"/>
      <c r="EI26" s="583"/>
      <c r="EJ26" s="583"/>
      <c r="EK26" s="583"/>
      <c r="EL26" s="583"/>
      <c r="EM26" s="583"/>
      <c r="EN26" s="583"/>
      <c r="EO26" s="583"/>
      <c r="EP26" s="583"/>
      <c r="EQ26" s="583"/>
      <c r="ER26" s="583"/>
      <c r="ES26" s="583"/>
      <c r="ET26" s="583"/>
      <c r="EU26" s="583"/>
      <c r="EV26" s="583"/>
      <c r="EW26" s="583"/>
      <c r="EX26" s="583"/>
      <c r="EY26" s="583"/>
      <c r="EZ26" s="583"/>
      <c r="FA26" s="583"/>
      <c r="FB26" s="583"/>
      <c r="FC26" s="583"/>
      <c r="FD26" s="583"/>
      <c r="FE26" s="583"/>
      <c r="FF26" s="583"/>
      <c r="FG26" s="583"/>
      <c r="FH26" s="583"/>
      <c r="FI26" s="583"/>
      <c r="FJ26" s="583"/>
      <c r="FK26" s="583"/>
      <c r="FL26" s="583"/>
      <c r="FM26" s="583"/>
      <c r="FN26" s="583"/>
      <c r="FO26" s="583"/>
      <c r="FP26" s="583"/>
      <c r="FQ26" s="583"/>
      <c r="FR26" s="583"/>
      <c r="FS26" s="583"/>
      <c r="FT26" s="583"/>
      <c r="FU26" s="583"/>
      <c r="FV26" s="583"/>
      <c r="FW26" s="583"/>
      <c r="FX26" s="583"/>
      <c r="FY26" s="583"/>
      <c r="FZ26" s="583"/>
      <c r="GA26" s="583"/>
      <c r="GB26" s="583"/>
      <c r="GC26" s="583"/>
      <c r="GD26" s="583"/>
      <c r="GE26" s="583"/>
      <c r="GF26" s="583"/>
      <c r="GG26" s="583"/>
      <c r="GH26" s="583"/>
      <c r="GI26" s="583"/>
      <c r="GJ26" s="583"/>
      <c r="GK26" s="583"/>
      <c r="GL26" s="583"/>
      <c r="GM26" s="583"/>
      <c r="GN26" s="583"/>
      <c r="GO26" s="583"/>
      <c r="GP26" s="583"/>
      <c r="GQ26" s="583"/>
      <c r="GR26" s="583"/>
      <c r="GS26" s="583"/>
      <c r="GT26" s="583"/>
      <c r="GU26" s="583"/>
      <c r="GV26" s="583"/>
      <c r="GW26" s="583"/>
      <c r="GX26" s="583"/>
      <c r="GY26" s="583"/>
      <c r="GZ26" s="583"/>
      <c r="HA26" s="583"/>
      <c r="HB26" s="583"/>
      <c r="HC26" s="583"/>
      <c r="HD26" s="583"/>
      <c r="HE26" s="583"/>
      <c r="HF26" s="583"/>
      <c r="HG26" s="583"/>
      <c r="HH26" s="583"/>
      <c r="HI26" s="583"/>
      <c r="HJ26" s="583"/>
      <c r="HK26" s="583"/>
      <c r="HL26" s="583"/>
      <c r="HM26" s="583"/>
      <c r="HN26" s="583"/>
      <c r="HO26" s="583"/>
      <c r="HP26" s="583"/>
      <c r="HQ26" s="583"/>
      <c r="HR26" s="583"/>
      <c r="HS26" s="583"/>
      <c r="HT26" s="583"/>
      <c r="HU26" s="583"/>
      <c r="HV26" s="583"/>
      <c r="HW26" s="583"/>
      <c r="HX26" s="583"/>
      <c r="HY26" s="583"/>
      <c r="HZ26" s="583"/>
      <c r="IA26" s="583"/>
      <c r="IB26" s="583"/>
      <c r="IC26" s="583"/>
      <c r="ID26" s="583"/>
      <c r="IE26" s="583"/>
      <c r="IF26" s="583"/>
      <c r="IG26" s="583"/>
      <c r="IH26" s="583"/>
      <c r="II26" s="583"/>
      <c r="IJ26" s="583"/>
      <c r="IK26" s="583"/>
      <c r="IL26" s="583"/>
      <c r="IM26" s="583"/>
      <c r="IN26" s="583"/>
      <c r="IO26" s="583"/>
      <c r="IP26" s="583"/>
      <c r="IQ26" s="583"/>
      <c r="IR26" s="583"/>
      <c r="IS26" s="583"/>
      <c r="IT26" s="583"/>
      <c r="IU26" s="583"/>
      <c r="IV26" s="583"/>
      <c r="IW26" s="583"/>
      <c r="IX26" s="583"/>
      <c r="IY26" s="583"/>
      <c r="IZ26" s="583"/>
      <c r="JA26" s="583"/>
      <c r="JB26" s="583"/>
      <c r="JC26" s="583"/>
      <c r="JD26" s="583"/>
      <c r="JE26" s="583"/>
      <c r="JF26" s="583"/>
      <c r="JG26" s="583"/>
      <c r="JH26" s="583"/>
      <c r="JI26" s="583"/>
      <c r="JJ26" s="583"/>
      <c r="JK26" s="583"/>
      <c r="JL26" s="583"/>
      <c r="JM26" s="583"/>
      <c r="JN26" s="583"/>
      <c r="JO26" s="583"/>
      <c r="JP26" s="583"/>
      <c r="JQ26" s="583"/>
      <c r="JR26" s="583"/>
      <c r="JS26" s="583"/>
      <c r="JT26" s="583"/>
      <c r="JU26" s="583"/>
      <c r="JV26" s="583"/>
      <c r="JW26" s="583"/>
      <c r="JX26" s="583"/>
      <c r="JY26" s="583"/>
      <c r="JZ26" s="583"/>
      <c r="KA26" s="583"/>
      <c r="KB26" s="583"/>
      <c r="KC26" s="583"/>
      <c r="KD26" s="583"/>
      <c r="KE26" s="583"/>
      <c r="KF26" s="583"/>
      <c r="KG26" s="583"/>
      <c r="KH26" s="583"/>
      <c r="KI26" s="583"/>
      <c r="KJ26" s="583"/>
      <c r="KK26" s="583"/>
      <c r="KL26" s="583"/>
      <c r="KM26" s="583"/>
      <c r="KN26" s="583"/>
      <c r="KO26" s="583"/>
      <c r="KP26" s="583"/>
      <c r="KQ26" s="583"/>
      <c r="KR26" s="583"/>
      <c r="KS26" s="583"/>
      <c r="KT26" s="583"/>
      <c r="KU26" s="583"/>
      <c r="KV26" s="583"/>
      <c r="KW26" s="583"/>
      <c r="KX26" s="583"/>
      <c r="KY26" s="583"/>
      <c r="KZ26" s="583"/>
      <c r="LA26" s="583"/>
      <c r="LB26" s="583"/>
      <c r="LC26" s="583"/>
      <c r="LD26" s="583"/>
      <c r="LE26" s="583"/>
      <c r="LF26" s="583"/>
      <c r="LG26" s="583"/>
      <c r="LH26" s="583"/>
      <c r="LI26" s="583"/>
      <c r="LJ26" s="583"/>
      <c r="LK26" s="583"/>
      <c r="LL26" s="583"/>
      <c r="LM26" s="583"/>
      <c r="LN26" s="583"/>
      <c r="LO26" s="583"/>
      <c r="LP26" s="583"/>
      <c r="LQ26" s="583"/>
      <c r="LR26" s="583"/>
      <c r="LS26" s="583"/>
      <c r="LT26" s="583"/>
      <c r="LU26" s="583"/>
      <c r="LV26" s="583"/>
      <c r="LW26" s="583"/>
      <c r="LX26" s="583"/>
      <c r="LY26" s="583"/>
      <c r="LZ26" s="583"/>
      <c r="MA26" s="583"/>
      <c r="MB26" s="583"/>
      <c r="MC26" s="583"/>
      <c r="MD26" s="583"/>
      <c r="ME26" s="583"/>
      <c r="MF26" s="583"/>
      <c r="MG26" s="583"/>
      <c r="MH26" s="583"/>
      <c r="MI26" s="583"/>
      <c r="MJ26" s="583"/>
      <c r="MK26" s="583"/>
      <c r="ML26" s="583"/>
      <c r="MM26" s="583"/>
      <c r="MN26" s="583"/>
      <c r="MO26" s="583"/>
      <c r="MP26" s="583"/>
      <c r="MQ26" s="583"/>
      <c r="MR26" s="583"/>
      <c r="MS26" s="583"/>
      <c r="MT26" s="583"/>
      <c r="MU26" s="583"/>
      <c r="MV26" s="583"/>
      <c r="MW26" s="583"/>
      <c r="MX26" s="583"/>
      <c r="MY26" s="583"/>
      <c r="MZ26" s="583"/>
      <c r="NA26" s="583"/>
      <c r="NB26" s="583"/>
      <c r="NC26" s="583"/>
      <c r="ND26" s="583"/>
      <c r="NE26" s="583"/>
      <c r="NF26" s="583"/>
      <c r="NG26" s="583"/>
      <c r="NH26" s="583"/>
      <c r="NI26" s="583"/>
      <c r="NJ26" s="583"/>
      <c r="NK26" s="583"/>
      <c r="NL26" s="583"/>
      <c r="NM26" s="583"/>
      <c r="NN26" s="583"/>
      <c r="NO26" s="583"/>
      <c r="NP26" s="583"/>
      <c r="NQ26" s="583"/>
      <c r="NR26" s="583"/>
      <c r="NS26" s="583"/>
      <c r="NT26" s="583"/>
      <c r="NU26" s="583"/>
      <c r="NV26" s="583"/>
      <c r="NW26" s="583"/>
      <c r="NX26" s="583"/>
      <c r="NY26" s="583"/>
      <c r="NZ26" s="583"/>
      <c r="OA26" s="583"/>
      <c r="OB26" s="583"/>
      <c r="OC26" s="583"/>
      <c r="OD26" s="583"/>
      <c r="OE26" s="583"/>
      <c r="OF26" s="583"/>
      <c r="OG26" s="583"/>
      <c r="OH26" s="583"/>
      <c r="OI26" s="583"/>
      <c r="OJ26" s="583"/>
      <c r="OK26" s="583"/>
      <c r="OL26" s="583"/>
      <c r="OM26" s="583"/>
      <c r="ON26" s="583"/>
      <c r="OO26" s="583"/>
      <c r="OP26" s="583"/>
      <c r="OQ26" s="583"/>
      <c r="OR26" s="583"/>
      <c r="OS26" s="583"/>
      <c r="OT26" s="583"/>
      <c r="OU26" s="583"/>
      <c r="OV26" s="583"/>
      <c r="OW26" s="583"/>
      <c r="OX26" s="583"/>
      <c r="OY26" s="583"/>
      <c r="OZ26" s="583"/>
      <c r="PA26" s="583"/>
      <c r="PB26" s="583"/>
      <c r="PC26" s="583"/>
      <c r="PD26" s="583"/>
      <c r="PE26" s="583"/>
      <c r="PF26" s="583"/>
      <c r="PG26" s="583"/>
      <c r="PH26" s="583"/>
      <c r="PI26" s="583"/>
      <c r="PJ26" s="583"/>
      <c r="PK26" s="583"/>
      <c r="PL26" s="583"/>
      <c r="PM26" s="583"/>
      <c r="PN26" s="583"/>
      <c r="PO26" s="583"/>
      <c r="PP26" s="583"/>
      <c r="PQ26" s="583"/>
      <c r="PR26" s="583"/>
      <c r="PS26" s="583"/>
      <c r="PT26" s="583"/>
      <c r="PU26" s="583"/>
      <c r="PV26" s="583"/>
      <c r="PW26" s="583"/>
      <c r="PX26" s="583"/>
      <c r="PY26" s="583"/>
      <c r="PZ26" s="583"/>
      <c r="QA26" s="583"/>
      <c r="QB26" s="583"/>
      <c r="QC26" s="583"/>
      <c r="QD26" s="583"/>
      <c r="QE26" s="583"/>
      <c r="QF26" s="583"/>
      <c r="QG26" s="583"/>
      <c r="QH26" s="583"/>
      <c r="QI26" s="583"/>
      <c r="QJ26" s="583"/>
      <c r="QK26" s="583"/>
      <c r="QL26" s="583"/>
      <c r="QM26" s="583"/>
      <c r="QN26" s="583"/>
      <c r="QO26" s="583"/>
      <c r="QP26" s="583"/>
      <c r="QQ26" s="583"/>
      <c r="QR26" s="583"/>
      <c r="QS26" s="583"/>
      <c r="QT26" s="583"/>
      <c r="QU26" s="583"/>
      <c r="QV26" s="583"/>
      <c r="QW26" s="583"/>
      <c r="QX26" s="583"/>
      <c r="QY26" s="583"/>
      <c r="QZ26" s="583"/>
      <c r="RA26" s="583"/>
      <c r="RB26" s="583"/>
      <c r="RC26" s="583"/>
      <c r="RD26" s="583"/>
      <c r="RE26" s="583"/>
      <c r="RF26" s="583"/>
      <c r="RG26" s="583"/>
      <c r="RH26" s="583"/>
      <c r="RI26" s="583"/>
      <c r="RJ26" s="583"/>
      <c r="RK26" s="583"/>
      <c r="RL26" s="583"/>
      <c r="RM26" s="583"/>
      <c r="RN26" s="583"/>
      <c r="RO26" s="583"/>
      <c r="RP26" s="583"/>
      <c r="RQ26" s="583"/>
      <c r="RR26" s="583"/>
      <c r="RS26" s="583"/>
      <c r="RT26" s="583"/>
      <c r="RU26" s="583"/>
      <c r="RV26" s="583"/>
      <c r="RW26" s="583"/>
      <c r="RX26" s="583"/>
      <c r="RY26" s="583"/>
      <c r="RZ26" s="583"/>
      <c r="SA26" s="583"/>
      <c r="SB26" s="583"/>
      <c r="SC26" s="583"/>
      <c r="SD26" s="583"/>
      <c r="SE26" s="583"/>
      <c r="SF26" s="583"/>
      <c r="SG26" s="583"/>
      <c r="SH26" s="583"/>
      <c r="SI26" s="583"/>
      <c r="SJ26" s="583"/>
      <c r="SK26" s="583"/>
      <c r="SL26" s="583"/>
      <c r="SM26" s="583"/>
      <c r="SN26" s="583"/>
      <c r="SO26" s="583"/>
      <c r="SP26" s="583"/>
      <c r="SQ26" s="583"/>
      <c r="SR26" s="583"/>
      <c r="SS26" s="583"/>
      <c r="ST26" s="583"/>
      <c r="SU26" s="583"/>
      <c r="SV26" s="583"/>
      <c r="SW26" s="583"/>
      <c r="SX26" s="583"/>
      <c r="SY26" s="583"/>
      <c r="SZ26" s="583"/>
      <c r="TA26" s="583"/>
      <c r="TB26" s="583"/>
      <c r="TC26" s="583"/>
      <c r="TD26" s="583"/>
      <c r="TE26" s="583"/>
      <c r="TF26" s="583"/>
      <c r="TG26" s="583"/>
      <c r="TH26" s="583"/>
      <c r="TI26" s="583"/>
      <c r="TJ26" s="583"/>
      <c r="TK26" s="583"/>
      <c r="TL26" s="583"/>
      <c r="TM26" s="583"/>
      <c r="TN26" s="583"/>
      <c r="TO26" s="583"/>
      <c r="TP26" s="583"/>
      <c r="TQ26" s="583"/>
      <c r="TR26" s="583"/>
      <c r="TS26" s="583"/>
      <c r="TT26" s="583"/>
      <c r="TU26" s="583"/>
      <c r="TV26" s="583"/>
      <c r="TW26" s="583"/>
      <c r="TX26" s="583"/>
      <c r="TY26" s="583"/>
      <c r="TZ26" s="583"/>
      <c r="UA26" s="583"/>
      <c r="UB26" s="583"/>
      <c r="UC26" s="583"/>
      <c r="UD26" s="583"/>
      <c r="UE26" s="583"/>
      <c r="UF26" s="583"/>
      <c r="UG26" s="583"/>
      <c r="UH26" s="583"/>
      <c r="UI26" s="583"/>
      <c r="UJ26" s="583"/>
      <c r="UK26" s="583"/>
      <c r="UL26" s="583"/>
      <c r="UM26" s="583"/>
      <c r="UN26" s="583"/>
      <c r="UO26" s="583"/>
      <c r="UP26" s="583"/>
      <c r="UQ26" s="583"/>
      <c r="UR26" s="583"/>
      <c r="US26" s="583"/>
      <c r="UT26" s="583"/>
      <c r="UU26" s="583"/>
      <c r="UV26" s="583"/>
      <c r="UW26" s="583"/>
      <c r="UX26" s="583"/>
      <c r="UY26" s="583"/>
      <c r="UZ26" s="583"/>
      <c r="VA26" s="583"/>
      <c r="VB26" s="583"/>
      <c r="VC26" s="583"/>
      <c r="VD26" s="583"/>
      <c r="VE26" s="583"/>
      <c r="VF26" s="583"/>
      <c r="VG26" s="583"/>
      <c r="VH26" s="583"/>
      <c r="VI26" s="583"/>
      <c r="VJ26" s="583"/>
      <c r="VK26" s="583"/>
      <c r="VL26" s="583"/>
      <c r="VM26" s="583"/>
      <c r="VN26" s="583"/>
      <c r="VO26" s="583"/>
      <c r="VP26" s="583"/>
      <c r="VQ26" s="583"/>
      <c r="VR26" s="583"/>
      <c r="VS26" s="583"/>
      <c r="VT26" s="583"/>
      <c r="VU26" s="583"/>
      <c r="VV26" s="583"/>
      <c r="VW26" s="583"/>
      <c r="VX26" s="583"/>
      <c r="VY26" s="583"/>
      <c r="VZ26" s="583"/>
      <c r="WA26" s="583"/>
      <c r="WB26" s="583"/>
      <c r="WC26" s="583"/>
      <c r="WD26" s="583"/>
      <c r="WE26" s="583"/>
      <c r="WF26" s="583"/>
      <c r="WG26" s="583"/>
      <c r="WH26" s="583"/>
      <c r="WI26" s="583"/>
    </row>
    <row r="27" spans="1:607" ht="15.5" hidden="1">
      <c r="B27" s="910"/>
      <c r="C27" s="913"/>
      <c r="D27" s="914"/>
      <c r="E27" s="914"/>
      <c r="F27" s="914"/>
      <c r="G27" s="914"/>
      <c r="H27" s="914"/>
      <c r="I27" s="912"/>
      <c r="J27" s="881"/>
      <c r="K27" s="886"/>
      <c r="L27" s="583"/>
      <c r="M27" s="583"/>
      <c r="T27" s="583"/>
      <c r="U27" s="583"/>
      <c r="V27" s="583"/>
      <c r="W27" s="583"/>
      <c r="X27" s="583"/>
      <c r="Y27" s="583"/>
      <c r="Z27" s="583"/>
      <c r="AA27" s="583"/>
      <c r="AB27" s="583"/>
      <c r="AC27" s="583"/>
      <c r="AD27" s="583"/>
      <c r="AE27" s="583"/>
      <c r="AF27" s="583"/>
      <c r="AG27" s="583"/>
      <c r="AH27" s="583"/>
      <c r="AI27" s="583"/>
      <c r="AJ27" s="583"/>
      <c r="AK27" s="583"/>
      <c r="AL27" s="583"/>
      <c r="AM27" s="583"/>
      <c r="AN27" s="583"/>
      <c r="AO27" s="583"/>
      <c r="AP27" s="583"/>
      <c r="AQ27" s="583"/>
      <c r="AR27" s="583"/>
      <c r="AS27" s="583"/>
      <c r="AT27" s="583"/>
      <c r="AU27" s="583"/>
      <c r="AV27" s="583"/>
      <c r="AW27" s="583"/>
      <c r="AX27" s="583"/>
      <c r="AY27" s="583"/>
      <c r="AZ27" s="583"/>
      <c r="BA27" s="583"/>
      <c r="BB27" s="583"/>
      <c r="BC27" s="583"/>
      <c r="BD27" s="583"/>
      <c r="BE27" s="583"/>
      <c r="BF27" s="583"/>
      <c r="BG27" s="583"/>
      <c r="BH27" s="583"/>
      <c r="BI27" s="583"/>
      <c r="BJ27" s="583"/>
      <c r="BK27" s="583"/>
      <c r="BL27" s="583"/>
      <c r="BM27" s="583"/>
      <c r="BN27" s="583"/>
      <c r="BO27" s="583"/>
      <c r="BP27" s="583"/>
      <c r="BQ27" s="583"/>
      <c r="BR27" s="583"/>
      <c r="BS27" s="583"/>
      <c r="BT27" s="583"/>
      <c r="BU27" s="583"/>
      <c r="BV27" s="583"/>
      <c r="BW27" s="583"/>
      <c r="BX27" s="583"/>
      <c r="BY27" s="583"/>
      <c r="BZ27" s="583"/>
      <c r="CA27" s="583"/>
      <c r="CB27" s="583"/>
      <c r="CC27" s="583"/>
      <c r="CD27" s="583"/>
      <c r="CE27" s="583"/>
      <c r="CF27" s="583"/>
      <c r="CG27" s="583"/>
      <c r="CH27" s="583"/>
      <c r="CI27" s="583"/>
      <c r="CJ27" s="583"/>
      <c r="CK27" s="583"/>
      <c r="CL27" s="583"/>
      <c r="CM27" s="583"/>
      <c r="CN27" s="583"/>
      <c r="CO27" s="583"/>
      <c r="CP27" s="583"/>
      <c r="CQ27" s="583"/>
      <c r="CR27" s="583"/>
      <c r="CS27" s="583"/>
      <c r="CT27" s="583"/>
      <c r="CU27" s="583"/>
      <c r="CV27" s="583"/>
      <c r="CW27" s="583"/>
      <c r="CX27" s="583"/>
      <c r="CY27" s="583"/>
      <c r="CZ27" s="583"/>
      <c r="DA27" s="583"/>
      <c r="DB27" s="583"/>
      <c r="DC27" s="583"/>
      <c r="DD27" s="583"/>
      <c r="DE27" s="583"/>
      <c r="DF27" s="583"/>
      <c r="DG27" s="583"/>
      <c r="DH27" s="583"/>
      <c r="DI27" s="583"/>
      <c r="DJ27" s="583"/>
      <c r="DK27" s="583"/>
      <c r="DL27" s="583"/>
      <c r="DM27" s="583"/>
      <c r="DN27" s="583"/>
      <c r="DO27" s="583"/>
      <c r="DP27" s="583"/>
      <c r="DQ27" s="583"/>
      <c r="DR27" s="583"/>
      <c r="DS27" s="583"/>
      <c r="DT27" s="583"/>
      <c r="DU27" s="583"/>
      <c r="DV27" s="583"/>
      <c r="DW27" s="583"/>
      <c r="DX27" s="583"/>
      <c r="DY27" s="583"/>
      <c r="DZ27" s="583"/>
      <c r="EA27" s="583"/>
      <c r="EB27" s="583"/>
      <c r="EC27" s="583"/>
      <c r="ED27" s="583"/>
      <c r="EE27" s="583"/>
      <c r="EF27" s="583"/>
      <c r="EG27" s="583"/>
      <c r="EH27" s="583"/>
      <c r="EI27" s="583"/>
      <c r="EJ27" s="583"/>
      <c r="EK27" s="583"/>
      <c r="EL27" s="583"/>
      <c r="EM27" s="583"/>
      <c r="EN27" s="583"/>
      <c r="EO27" s="583"/>
      <c r="EP27" s="583"/>
      <c r="EQ27" s="583"/>
      <c r="ER27" s="583"/>
      <c r="ES27" s="583"/>
      <c r="ET27" s="583"/>
      <c r="EU27" s="583"/>
      <c r="EV27" s="583"/>
      <c r="EW27" s="583"/>
      <c r="EX27" s="583"/>
      <c r="EY27" s="583"/>
      <c r="EZ27" s="583"/>
      <c r="FA27" s="583"/>
      <c r="FB27" s="583"/>
      <c r="FC27" s="583"/>
      <c r="FD27" s="583"/>
      <c r="FE27" s="583"/>
      <c r="FF27" s="583"/>
      <c r="FG27" s="583"/>
      <c r="FH27" s="583"/>
      <c r="FI27" s="583"/>
      <c r="FJ27" s="583"/>
      <c r="FK27" s="583"/>
      <c r="FL27" s="583"/>
      <c r="FM27" s="583"/>
      <c r="FN27" s="583"/>
      <c r="FO27" s="583"/>
      <c r="FP27" s="583"/>
      <c r="FQ27" s="583"/>
      <c r="FR27" s="583"/>
      <c r="FS27" s="583"/>
      <c r="FT27" s="583"/>
      <c r="FU27" s="583"/>
      <c r="FV27" s="583"/>
      <c r="FW27" s="583"/>
      <c r="FX27" s="583"/>
      <c r="FY27" s="583"/>
      <c r="FZ27" s="583"/>
      <c r="GA27" s="583"/>
      <c r="GB27" s="583"/>
      <c r="GC27" s="583"/>
      <c r="GD27" s="583"/>
      <c r="GE27" s="583"/>
      <c r="GF27" s="583"/>
      <c r="GG27" s="583"/>
      <c r="GH27" s="583"/>
      <c r="GI27" s="583"/>
      <c r="GJ27" s="583"/>
      <c r="GK27" s="583"/>
      <c r="GL27" s="583"/>
      <c r="GM27" s="583"/>
      <c r="GN27" s="583"/>
      <c r="GO27" s="583"/>
      <c r="GP27" s="583"/>
      <c r="GQ27" s="583"/>
      <c r="GR27" s="583"/>
      <c r="GS27" s="583"/>
      <c r="GT27" s="583"/>
      <c r="GU27" s="583"/>
      <c r="GV27" s="583"/>
      <c r="GW27" s="583"/>
      <c r="GX27" s="583"/>
      <c r="GY27" s="583"/>
      <c r="GZ27" s="583"/>
      <c r="HA27" s="583"/>
      <c r="HB27" s="583"/>
      <c r="HC27" s="583"/>
      <c r="HD27" s="583"/>
      <c r="HE27" s="583"/>
      <c r="HF27" s="583"/>
      <c r="HG27" s="583"/>
      <c r="HH27" s="583"/>
      <c r="HI27" s="583"/>
      <c r="HJ27" s="583"/>
      <c r="HK27" s="583"/>
      <c r="HL27" s="583"/>
      <c r="HM27" s="583"/>
      <c r="HN27" s="583"/>
      <c r="HO27" s="583"/>
      <c r="HP27" s="583"/>
      <c r="HQ27" s="583"/>
      <c r="HR27" s="583"/>
      <c r="HS27" s="583"/>
      <c r="HT27" s="583"/>
      <c r="HU27" s="583"/>
      <c r="HV27" s="583"/>
      <c r="HW27" s="583"/>
      <c r="HX27" s="583"/>
      <c r="HY27" s="583"/>
      <c r="HZ27" s="583"/>
      <c r="IA27" s="583"/>
      <c r="IB27" s="583"/>
      <c r="IC27" s="583"/>
      <c r="ID27" s="583"/>
      <c r="IE27" s="583"/>
      <c r="IF27" s="583"/>
      <c r="IG27" s="583"/>
      <c r="IH27" s="583"/>
      <c r="II27" s="583"/>
      <c r="IJ27" s="583"/>
      <c r="IK27" s="583"/>
      <c r="IL27" s="583"/>
      <c r="IM27" s="583"/>
      <c r="IN27" s="583"/>
      <c r="IO27" s="583"/>
      <c r="IP27" s="583"/>
      <c r="IQ27" s="583"/>
      <c r="IR27" s="583"/>
      <c r="IS27" s="583"/>
      <c r="IT27" s="583"/>
      <c r="IU27" s="583"/>
      <c r="IV27" s="583"/>
      <c r="IW27" s="583"/>
      <c r="IX27" s="583"/>
      <c r="IY27" s="583"/>
      <c r="IZ27" s="583"/>
      <c r="JA27" s="583"/>
      <c r="JB27" s="583"/>
      <c r="JC27" s="583"/>
      <c r="JD27" s="583"/>
      <c r="JE27" s="583"/>
      <c r="JF27" s="583"/>
      <c r="JG27" s="583"/>
      <c r="JH27" s="583"/>
      <c r="JI27" s="583"/>
      <c r="JJ27" s="583"/>
      <c r="JK27" s="583"/>
      <c r="JL27" s="583"/>
      <c r="JM27" s="583"/>
      <c r="JN27" s="583"/>
      <c r="JO27" s="583"/>
      <c r="JP27" s="583"/>
      <c r="JQ27" s="583"/>
      <c r="JR27" s="583"/>
      <c r="JS27" s="583"/>
      <c r="JT27" s="583"/>
      <c r="JU27" s="583"/>
      <c r="JV27" s="583"/>
      <c r="JW27" s="583"/>
      <c r="JX27" s="583"/>
      <c r="JY27" s="583"/>
      <c r="JZ27" s="583"/>
      <c r="KA27" s="583"/>
      <c r="KB27" s="583"/>
      <c r="KC27" s="583"/>
      <c r="KD27" s="583"/>
      <c r="KE27" s="583"/>
      <c r="KF27" s="583"/>
      <c r="KG27" s="583"/>
      <c r="KH27" s="583"/>
      <c r="KI27" s="583"/>
      <c r="KJ27" s="583"/>
      <c r="KK27" s="583"/>
      <c r="KL27" s="583"/>
      <c r="KM27" s="583"/>
      <c r="KN27" s="583"/>
      <c r="KO27" s="583"/>
      <c r="KP27" s="583"/>
      <c r="KQ27" s="583"/>
      <c r="KR27" s="583"/>
      <c r="KS27" s="583"/>
      <c r="KT27" s="583"/>
      <c r="KU27" s="583"/>
      <c r="KV27" s="583"/>
      <c r="KW27" s="583"/>
      <c r="KX27" s="583"/>
      <c r="KY27" s="583"/>
      <c r="KZ27" s="583"/>
      <c r="LA27" s="583"/>
      <c r="LB27" s="583"/>
      <c r="LC27" s="583"/>
      <c r="LD27" s="583"/>
      <c r="LE27" s="583"/>
      <c r="LF27" s="583"/>
      <c r="LG27" s="583"/>
      <c r="LH27" s="583"/>
      <c r="LI27" s="583"/>
      <c r="LJ27" s="583"/>
      <c r="LK27" s="583"/>
      <c r="LL27" s="583"/>
      <c r="LM27" s="583"/>
      <c r="LN27" s="583"/>
      <c r="LO27" s="583"/>
      <c r="LP27" s="583"/>
      <c r="LQ27" s="583"/>
      <c r="LR27" s="583"/>
      <c r="LS27" s="583"/>
      <c r="LT27" s="583"/>
      <c r="LU27" s="583"/>
      <c r="LV27" s="583"/>
      <c r="LW27" s="583"/>
      <c r="LX27" s="583"/>
      <c r="LY27" s="583"/>
      <c r="LZ27" s="583"/>
      <c r="MA27" s="583"/>
      <c r="MB27" s="583"/>
      <c r="MC27" s="583"/>
      <c r="MD27" s="583"/>
      <c r="ME27" s="583"/>
      <c r="MF27" s="583"/>
      <c r="MG27" s="583"/>
      <c r="MH27" s="583"/>
      <c r="MI27" s="583"/>
      <c r="MJ27" s="583"/>
      <c r="MK27" s="583"/>
      <c r="ML27" s="583"/>
      <c r="MM27" s="583"/>
      <c r="MN27" s="583"/>
      <c r="MO27" s="583"/>
      <c r="MP27" s="583"/>
      <c r="MQ27" s="583"/>
      <c r="MR27" s="583"/>
      <c r="MS27" s="583"/>
      <c r="MT27" s="583"/>
      <c r="MU27" s="583"/>
      <c r="MV27" s="583"/>
      <c r="MW27" s="583"/>
      <c r="MX27" s="583"/>
      <c r="MY27" s="583"/>
      <c r="MZ27" s="583"/>
      <c r="NA27" s="583"/>
      <c r="NB27" s="583"/>
      <c r="NC27" s="583"/>
      <c r="ND27" s="583"/>
      <c r="NE27" s="583"/>
      <c r="NF27" s="583"/>
      <c r="NG27" s="583"/>
      <c r="NH27" s="583"/>
      <c r="NI27" s="583"/>
      <c r="NJ27" s="583"/>
      <c r="NK27" s="583"/>
      <c r="NL27" s="583"/>
      <c r="NM27" s="583"/>
      <c r="NN27" s="583"/>
      <c r="NO27" s="583"/>
      <c r="NP27" s="583"/>
      <c r="NQ27" s="583"/>
      <c r="NR27" s="583"/>
      <c r="NS27" s="583"/>
      <c r="NT27" s="583"/>
      <c r="NU27" s="583"/>
      <c r="NV27" s="583"/>
      <c r="NW27" s="583"/>
      <c r="NX27" s="583"/>
      <c r="NY27" s="583"/>
      <c r="NZ27" s="583"/>
      <c r="OA27" s="583"/>
      <c r="OB27" s="583"/>
      <c r="OC27" s="583"/>
      <c r="OD27" s="583"/>
      <c r="OE27" s="583"/>
      <c r="OF27" s="583"/>
      <c r="OG27" s="583"/>
      <c r="OH27" s="583"/>
      <c r="OI27" s="583"/>
      <c r="OJ27" s="583"/>
      <c r="OK27" s="583"/>
      <c r="OL27" s="583"/>
      <c r="OM27" s="583"/>
      <c r="ON27" s="583"/>
      <c r="OO27" s="583"/>
      <c r="OP27" s="583"/>
      <c r="OQ27" s="583"/>
      <c r="OR27" s="583"/>
      <c r="OS27" s="583"/>
      <c r="OT27" s="583"/>
      <c r="OU27" s="583"/>
      <c r="OV27" s="583"/>
      <c r="OW27" s="583"/>
      <c r="OX27" s="583"/>
      <c r="OY27" s="583"/>
      <c r="OZ27" s="583"/>
      <c r="PA27" s="583"/>
      <c r="PB27" s="583"/>
      <c r="PC27" s="583"/>
      <c r="PD27" s="583"/>
      <c r="PE27" s="583"/>
      <c r="PF27" s="583"/>
      <c r="PG27" s="583"/>
      <c r="PH27" s="583"/>
      <c r="PI27" s="583"/>
      <c r="PJ27" s="583"/>
      <c r="PK27" s="583"/>
      <c r="PL27" s="583"/>
      <c r="PM27" s="583"/>
      <c r="PN27" s="583"/>
      <c r="PO27" s="583"/>
      <c r="PP27" s="583"/>
      <c r="PQ27" s="583"/>
      <c r="PR27" s="583"/>
      <c r="PS27" s="583"/>
      <c r="PT27" s="583"/>
      <c r="PU27" s="583"/>
      <c r="PV27" s="583"/>
      <c r="PW27" s="583"/>
      <c r="PX27" s="583"/>
      <c r="PY27" s="583"/>
      <c r="PZ27" s="583"/>
      <c r="QA27" s="583"/>
      <c r="QB27" s="583"/>
      <c r="QC27" s="583"/>
      <c r="QD27" s="583"/>
      <c r="QE27" s="583"/>
      <c r="QF27" s="583"/>
      <c r="QG27" s="583"/>
      <c r="QH27" s="583"/>
      <c r="QI27" s="583"/>
      <c r="QJ27" s="583"/>
      <c r="QK27" s="583"/>
      <c r="QL27" s="583"/>
      <c r="QM27" s="583"/>
      <c r="QN27" s="583"/>
      <c r="QO27" s="583"/>
      <c r="QP27" s="583"/>
      <c r="QQ27" s="583"/>
      <c r="QR27" s="583"/>
      <c r="QS27" s="583"/>
      <c r="QT27" s="583"/>
      <c r="QU27" s="583"/>
      <c r="QV27" s="583"/>
      <c r="QW27" s="583"/>
      <c r="QX27" s="583"/>
      <c r="QY27" s="583"/>
      <c r="QZ27" s="583"/>
      <c r="RA27" s="583"/>
      <c r="RB27" s="583"/>
      <c r="RC27" s="583"/>
      <c r="RD27" s="583"/>
      <c r="RE27" s="583"/>
      <c r="RF27" s="583"/>
      <c r="RG27" s="583"/>
      <c r="RH27" s="583"/>
      <c r="RI27" s="583"/>
      <c r="RJ27" s="583"/>
      <c r="RK27" s="583"/>
      <c r="RL27" s="583"/>
      <c r="RM27" s="583"/>
      <c r="RN27" s="583"/>
      <c r="RO27" s="583"/>
      <c r="RP27" s="583"/>
      <c r="RQ27" s="583"/>
      <c r="RR27" s="583"/>
      <c r="RS27" s="583"/>
      <c r="RT27" s="583"/>
      <c r="RU27" s="583"/>
      <c r="RV27" s="583"/>
      <c r="RW27" s="583"/>
      <c r="RX27" s="583"/>
      <c r="RY27" s="583"/>
      <c r="RZ27" s="583"/>
      <c r="SA27" s="583"/>
      <c r="SB27" s="583"/>
      <c r="SC27" s="583"/>
      <c r="SD27" s="583"/>
      <c r="SE27" s="583"/>
      <c r="SF27" s="583"/>
      <c r="SG27" s="583"/>
      <c r="SH27" s="583"/>
      <c r="SI27" s="583"/>
      <c r="SJ27" s="583"/>
      <c r="SK27" s="583"/>
      <c r="SL27" s="583"/>
      <c r="SM27" s="583"/>
      <c r="SN27" s="583"/>
      <c r="SO27" s="583"/>
      <c r="SP27" s="583"/>
      <c r="SQ27" s="583"/>
      <c r="SR27" s="583"/>
      <c r="SS27" s="583"/>
      <c r="ST27" s="583"/>
      <c r="SU27" s="583"/>
      <c r="SV27" s="583"/>
      <c r="SW27" s="583"/>
      <c r="SX27" s="583"/>
      <c r="SY27" s="583"/>
      <c r="SZ27" s="583"/>
      <c r="TA27" s="583"/>
      <c r="TB27" s="583"/>
      <c r="TC27" s="583"/>
      <c r="TD27" s="583"/>
      <c r="TE27" s="583"/>
      <c r="TF27" s="583"/>
      <c r="TG27" s="583"/>
      <c r="TH27" s="583"/>
      <c r="TI27" s="583"/>
      <c r="TJ27" s="583"/>
      <c r="TK27" s="583"/>
      <c r="TL27" s="583"/>
      <c r="TM27" s="583"/>
      <c r="TN27" s="583"/>
      <c r="TO27" s="583"/>
      <c r="TP27" s="583"/>
      <c r="TQ27" s="583"/>
      <c r="TR27" s="583"/>
      <c r="TS27" s="583"/>
      <c r="TT27" s="583"/>
      <c r="TU27" s="583"/>
      <c r="TV27" s="583"/>
      <c r="TW27" s="583"/>
      <c r="TX27" s="583"/>
      <c r="TY27" s="583"/>
      <c r="TZ27" s="583"/>
      <c r="UA27" s="583"/>
      <c r="UB27" s="583"/>
      <c r="UC27" s="583"/>
      <c r="UD27" s="583"/>
      <c r="UE27" s="583"/>
      <c r="UF27" s="583"/>
      <c r="UG27" s="583"/>
      <c r="UH27" s="583"/>
      <c r="UI27" s="583"/>
      <c r="UJ27" s="583"/>
      <c r="UK27" s="583"/>
      <c r="UL27" s="583"/>
      <c r="UM27" s="583"/>
      <c r="UN27" s="583"/>
      <c r="UO27" s="583"/>
      <c r="UP27" s="583"/>
      <c r="UQ27" s="583"/>
      <c r="UR27" s="583"/>
      <c r="US27" s="583"/>
      <c r="UT27" s="583"/>
      <c r="UU27" s="583"/>
      <c r="UV27" s="583"/>
      <c r="UW27" s="583"/>
      <c r="UX27" s="583"/>
      <c r="UY27" s="583"/>
      <c r="UZ27" s="583"/>
      <c r="VA27" s="583"/>
      <c r="VB27" s="583"/>
      <c r="VC27" s="583"/>
      <c r="VD27" s="583"/>
      <c r="VE27" s="583"/>
      <c r="VF27" s="583"/>
      <c r="VG27" s="583"/>
      <c r="VH27" s="583"/>
      <c r="VI27" s="583"/>
      <c r="VJ27" s="583"/>
      <c r="VK27" s="583"/>
      <c r="VL27" s="583"/>
      <c r="VM27" s="583"/>
      <c r="VN27" s="583"/>
      <c r="VO27" s="583"/>
      <c r="VP27" s="583"/>
      <c r="VQ27" s="583"/>
      <c r="VR27" s="583"/>
      <c r="VS27" s="583"/>
      <c r="VT27" s="583"/>
      <c r="VU27" s="583"/>
      <c r="VV27" s="583"/>
      <c r="VW27" s="583"/>
      <c r="VX27" s="583"/>
      <c r="VY27" s="583"/>
      <c r="VZ27" s="583"/>
      <c r="WA27" s="583"/>
      <c r="WB27" s="583"/>
      <c r="WC27" s="583"/>
      <c r="WD27" s="583"/>
      <c r="WE27" s="583"/>
      <c r="WF27" s="583"/>
      <c r="WG27" s="583"/>
      <c r="WH27" s="583"/>
      <c r="WI27" s="583"/>
    </row>
    <row r="28" spans="1:607" ht="15.5" hidden="1">
      <c r="B28" s="915" t="s">
        <v>672</v>
      </c>
      <c r="C28" s="916">
        <v>0</v>
      </c>
      <c r="D28" s="917">
        <v>0</v>
      </c>
      <c r="E28" s="917">
        <v>0</v>
      </c>
      <c r="F28" s="917">
        <v>0</v>
      </c>
      <c r="G28" s="917">
        <v>1</v>
      </c>
      <c r="H28" s="917">
        <v>1</v>
      </c>
      <c r="I28" s="894"/>
      <c r="J28" s="881" t="s">
        <v>673</v>
      </c>
      <c r="K28" s="886"/>
      <c r="L28" s="583"/>
      <c r="M28" s="583"/>
    </row>
    <row r="29" spans="1:607" ht="15.5" hidden="1">
      <c r="B29" s="918" t="s">
        <v>674</v>
      </c>
      <c r="C29" s="919"/>
      <c r="D29" s="920"/>
      <c r="E29" s="920"/>
      <c r="F29" s="920"/>
      <c r="G29" s="920"/>
      <c r="H29" s="920"/>
      <c r="I29" s="894"/>
      <c r="J29" s="921"/>
      <c r="K29" s="886"/>
      <c r="L29" s="583"/>
      <c r="M29" s="583"/>
    </row>
    <row r="30" spans="1:607" ht="15.5" hidden="1">
      <c r="B30" s="922" t="s">
        <v>675</v>
      </c>
      <c r="C30" s="923">
        <v>0</v>
      </c>
      <c r="D30" s="924">
        <v>0</v>
      </c>
      <c r="E30" s="924">
        <v>0</v>
      </c>
      <c r="F30" s="924">
        <v>0</v>
      </c>
      <c r="G30" s="924">
        <v>1</v>
      </c>
      <c r="H30" s="924">
        <v>1</v>
      </c>
      <c r="I30" s="912"/>
      <c r="J30" s="881" t="s">
        <v>676</v>
      </c>
      <c r="K30" s="886"/>
      <c r="L30" s="583"/>
      <c r="M30" s="583"/>
    </row>
    <row r="31" spans="1:607" ht="15.5" hidden="1">
      <c r="B31" s="922" t="s">
        <v>677</v>
      </c>
      <c r="C31" s="925">
        <v>60</v>
      </c>
      <c r="D31" s="926">
        <v>60</v>
      </c>
      <c r="E31" s="926">
        <v>60</v>
      </c>
      <c r="F31" s="926">
        <v>60</v>
      </c>
      <c r="G31" s="926">
        <v>61</v>
      </c>
      <c r="H31" s="926">
        <v>61</v>
      </c>
      <c r="I31" s="912"/>
      <c r="J31" s="881" t="s">
        <v>673</v>
      </c>
      <c r="K31" s="886"/>
      <c r="L31" s="583"/>
      <c r="M31" s="583"/>
      <c r="T31" s="583"/>
      <c r="U31" s="583"/>
      <c r="V31" s="583"/>
      <c r="W31" s="583"/>
      <c r="X31" s="583"/>
      <c r="Y31" s="583"/>
      <c r="Z31" s="583"/>
      <c r="AA31" s="583"/>
      <c r="AB31" s="583"/>
      <c r="AC31" s="583"/>
      <c r="AD31" s="583"/>
      <c r="AE31" s="583"/>
      <c r="AF31" s="583"/>
      <c r="AG31" s="583"/>
      <c r="AH31" s="583"/>
      <c r="AI31" s="583"/>
      <c r="AJ31" s="583"/>
      <c r="AK31" s="583"/>
      <c r="AL31" s="583"/>
      <c r="AM31" s="583"/>
      <c r="AN31" s="583"/>
      <c r="AO31" s="583"/>
      <c r="AP31" s="583"/>
      <c r="AQ31" s="583"/>
      <c r="AR31" s="583"/>
      <c r="AS31" s="583"/>
      <c r="AT31" s="583"/>
      <c r="AU31" s="583"/>
      <c r="AV31" s="583"/>
      <c r="AW31" s="583"/>
      <c r="AX31" s="583"/>
      <c r="AY31" s="583"/>
      <c r="AZ31" s="583"/>
      <c r="BA31" s="583"/>
      <c r="BB31" s="583"/>
      <c r="BC31" s="583"/>
      <c r="BD31" s="583"/>
      <c r="BE31" s="583"/>
      <c r="BF31" s="583"/>
      <c r="BG31" s="583"/>
      <c r="BH31" s="583"/>
      <c r="BI31" s="583"/>
      <c r="BJ31" s="583"/>
      <c r="BK31" s="583"/>
      <c r="BL31" s="583"/>
      <c r="BM31" s="583"/>
      <c r="BN31" s="583"/>
      <c r="BO31" s="583"/>
      <c r="BP31" s="583"/>
      <c r="BQ31" s="583"/>
      <c r="BR31" s="583"/>
      <c r="BS31" s="583"/>
      <c r="BT31" s="583"/>
      <c r="BU31" s="583"/>
      <c r="BV31" s="583"/>
      <c r="BW31" s="583"/>
      <c r="BX31" s="583"/>
      <c r="BY31" s="583"/>
      <c r="BZ31" s="583"/>
      <c r="CA31" s="583"/>
      <c r="CB31" s="583"/>
      <c r="CC31" s="583"/>
      <c r="CD31" s="583"/>
      <c r="CE31" s="583"/>
      <c r="CF31" s="583"/>
      <c r="CG31" s="583"/>
      <c r="CH31" s="583"/>
      <c r="CI31" s="583"/>
      <c r="CJ31" s="583"/>
      <c r="CK31" s="583"/>
      <c r="CL31" s="583"/>
      <c r="CM31" s="583"/>
      <c r="CN31" s="583"/>
      <c r="CO31" s="583"/>
      <c r="CP31" s="583"/>
      <c r="CQ31" s="583"/>
      <c r="CR31" s="583"/>
      <c r="CS31" s="583"/>
      <c r="CT31" s="583"/>
      <c r="CU31" s="583"/>
      <c r="CV31" s="583"/>
      <c r="CW31" s="583"/>
      <c r="CX31" s="583"/>
      <c r="CY31" s="583"/>
      <c r="CZ31" s="583"/>
      <c r="DA31" s="583"/>
      <c r="DB31" s="583"/>
      <c r="DC31" s="583"/>
      <c r="DD31" s="583"/>
      <c r="DE31" s="583"/>
      <c r="DF31" s="583"/>
      <c r="DG31" s="583"/>
      <c r="DH31" s="583"/>
      <c r="DI31" s="583"/>
      <c r="DJ31" s="583"/>
      <c r="DK31" s="583"/>
      <c r="DL31" s="583"/>
      <c r="DM31" s="583"/>
      <c r="DN31" s="583"/>
      <c r="DO31" s="583"/>
      <c r="DP31" s="583"/>
      <c r="DQ31" s="583"/>
      <c r="DR31" s="583"/>
      <c r="DS31" s="583"/>
      <c r="DT31" s="583"/>
      <c r="DU31" s="583"/>
      <c r="DV31" s="583"/>
      <c r="DW31" s="583"/>
      <c r="DX31" s="583"/>
      <c r="DY31" s="583"/>
      <c r="DZ31" s="583"/>
      <c r="EA31" s="583"/>
      <c r="EB31" s="583"/>
      <c r="EC31" s="583"/>
      <c r="ED31" s="583"/>
      <c r="EE31" s="583"/>
      <c r="EF31" s="583"/>
      <c r="EG31" s="583"/>
      <c r="EH31" s="583"/>
      <c r="EI31" s="583"/>
      <c r="EJ31" s="583"/>
      <c r="EK31" s="583"/>
      <c r="EL31" s="583"/>
      <c r="EM31" s="583"/>
      <c r="EN31" s="583"/>
      <c r="EO31" s="583"/>
      <c r="EP31" s="583"/>
      <c r="EQ31" s="583"/>
      <c r="ER31" s="583"/>
      <c r="ES31" s="583"/>
      <c r="ET31" s="583"/>
      <c r="EU31" s="583"/>
      <c r="EV31" s="583"/>
      <c r="EW31" s="583"/>
      <c r="EX31" s="583"/>
      <c r="EY31" s="583"/>
      <c r="EZ31" s="583"/>
      <c r="FA31" s="583"/>
      <c r="FB31" s="583"/>
      <c r="FC31" s="583"/>
      <c r="FD31" s="583"/>
      <c r="FE31" s="583"/>
      <c r="FF31" s="583"/>
      <c r="FG31" s="583"/>
      <c r="FH31" s="583"/>
      <c r="FI31" s="583"/>
      <c r="FJ31" s="583"/>
      <c r="FK31" s="583"/>
      <c r="FL31" s="583"/>
      <c r="FM31" s="583"/>
      <c r="FN31" s="583"/>
      <c r="FO31" s="583"/>
      <c r="FP31" s="583"/>
      <c r="FQ31" s="583"/>
      <c r="FR31" s="583"/>
      <c r="FS31" s="583"/>
      <c r="FT31" s="583"/>
      <c r="FU31" s="583"/>
      <c r="FV31" s="583"/>
      <c r="FW31" s="583"/>
      <c r="FX31" s="583"/>
      <c r="FY31" s="583"/>
      <c r="FZ31" s="583"/>
      <c r="GA31" s="583"/>
      <c r="GB31" s="583"/>
      <c r="GC31" s="583"/>
      <c r="GD31" s="583"/>
      <c r="GE31" s="583"/>
      <c r="GF31" s="583"/>
      <c r="GG31" s="583"/>
      <c r="GH31" s="583"/>
      <c r="GI31" s="583"/>
      <c r="GJ31" s="583"/>
      <c r="GK31" s="583"/>
      <c r="GL31" s="583"/>
      <c r="GM31" s="583"/>
      <c r="GN31" s="583"/>
      <c r="GO31" s="583"/>
      <c r="GP31" s="583"/>
      <c r="GQ31" s="583"/>
      <c r="GR31" s="583"/>
      <c r="GS31" s="583"/>
      <c r="GT31" s="583"/>
      <c r="GU31" s="583"/>
      <c r="GV31" s="583"/>
      <c r="GW31" s="583"/>
      <c r="GX31" s="583"/>
      <c r="GY31" s="583"/>
      <c r="GZ31" s="583"/>
      <c r="HA31" s="583"/>
      <c r="HB31" s="583"/>
      <c r="HC31" s="583"/>
      <c r="HD31" s="583"/>
      <c r="HE31" s="583"/>
      <c r="HF31" s="583"/>
      <c r="HG31" s="583"/>
      <c r="HH31" s="583"/>
      <c r="HI31" s="583"/>
      <c r="HJ31" s="583"/>
      <c r="HK31" s="583"/>
      <c r="HL31" s="583"/>
      <c r="HM31" s="583"/>
      <c r="HN31" s="583"/>
      <c r="HO31" s="583"/>
      <c r="HP31" s="583"/>
      <c r="HQ31" s="583"/>
      <c r="HR31" s="583"/>
      <c r="HS31" s="583"/>
      <c r="HT31" s="583"/>
      <c r="HU31" s="583"/>
      <c r="HV31" s="583"/>
      <c r="HW31" s="583"/>
      <c r="HX31" s="583"/>
      <c r="HY31" s="583"/>
      <c r="HZ31" s="583"/>
      <c r="IA31" s="583"/>
      <c r="IB31" s="583"/>
      <c r="IC31" s="583"/>
      <c r="ID31" s="583"/>
      <c r="IE31" s="583"/>
      <c r="IF31" s="583"/>
      <c r="IG31" s="583"/>
      <c r="IH31" s="583"/>
      <c r="II31" s="583"/>
      <c r="IJ31" s="583"/>
      <c r="IK31" s="583"/>
      <c r="IL31" s="583"/>
      <c r="IM31" s="583"/>
      <c r="IN31" s="583"/>
      <c r="IO31" s="583"/>
      <c r="IP31" s="583"/>
      <c r="IQ31" s="583"/>
      <c r="IR31" s="583"/>
      <c r="IS31" s="583"/>
      <c r="IT31" s="583"/>
      <c r="IU31" s="583"/>
      <c r="IV31" s="583"/>
      <c r="IW31" s="583"/>
      <c r="IX31" s="583"/>
      <c r="IY31" s="583"/>
      <c r="IZ31" s="583"/>
      <c r="JA31" s="583"/>
      <c r="JB31" s="583"/>
      <c r="JC31" s="583"/>
      <c r="JD31" s="583"/>
      <c r="JE31" s="583"/>
      <c r="JF31" s="583"/>
      <c r="JG31" s="583"/>
      <c r="JH31" s="583"/>
      <c r="JI31" s="583"/>
      <c r="JJ31" s="583"/>
      <c r="JK31" s="583"/>
      <c r="JL31" s="583"/>
      <c r="JM31" s="583"/>
      <c r="JN31" s="583"/>
      <c r="JO31" s="583"/>
      <c r="JP31" s="583"/>
      <c r="JQ31" s="583"/>
      <c r="JR31" s="583"/>
      <c r="JS31" s="583"/>
      <c r="JT31" s="583"/>
      <c r="JU31" s="583"/>
      <c r="JV31" s="583"/>
      <c r="JW31" s="583"/>
      <c r="JX31" s="583"/>
      <c r="JY31" s="583"/>
      <c r="JZ31" s="583"/>
      <c r="KA31" s="583"/>
      <c r="KB31" s="583"/>
      <c r="KC31" s="583"/>
      <c r="KD31" s="583"/>
      <c r="KE31" s="583"/>
      <c r="KF31" s="583"/>
      <c r="KG31" s="583"/>
      <c r="KH31" s="583"/>
      <c r="KI31" s="583"/>
      <c r="KJ31" s="583"/>
      <c r="KK31" s="583"/>
      <c r="KL31" s="583"/>
      <c r="KM31" s="583"/>
      <c r="KN31" s="583"/>
      <c r="KO31" s="583"/>
      <c r="KP31" s="583"/>
      <c r="KQ31" s="583"/>
      <c r="KR31" s="583"/>
      <c r="KS31" s="583"/>
      <c r="KT31" s="583"/>
      <c r="KU31" s="583"/>
      <c r="KV31" s="583"/>
      <c r="KW31" s="583"/>
      <c r="KX31" s="583"/>
      <c r="KY31" s="583"/>
      <c r="KZ31" s="583"/>
      <c r="LA31" s="583"/>
      <c r="LB31" s="583"/>
      <c r="LC31" s="583"/>
      <c r="LD31" s="583"/>
      <c r="LE31" s="583"/>
      <c r="LF31" s="583"/>
      <c r="LG31" s="583"/>
      <c r="LH31" s="583"/>
      <c r="LI31" s="583"/>
      <c r="LJ31" s="583"/>
      <c r="LK31" s="583"/>
      <c r="LL31" s="583"/>
      <c r="LM31" s="583"/>
      <c r="LN31" s="583"/>
      <c r="LO31" s="583"/>
      <c r="LP31" s="583"/>
      <c r="LQ31" s="583"/>
      <c r="LR31" s="583"/>
      <c r="LS31" s="583"/>
      <c r="LT31" s="583"/>
      <c r="LU31" s="583"/>
      <c r="LV31" s="583"/>
      <c r="LW31" s="583"/>
      <c r="LX31" s="583"/>
      <c r="LY31" s="583"/>
      <c r="LZ31" s="583"/>
      <c r="MA31" s="583"/>
      <c r="MB31" s="583"/>
      <c r="MC31" s="583"/>
      <c r="MD31" s="583"/>
      <c r="ME31" s="583"/>
      <c r="MF31" s="583"/>
      <c r="MG31" s="583"/>
      <c r="MH31" s="583"/>
      <c r="MI31" s="583"/>
      <c r="MJ31" s="583"/>
      <c r="MK31" s="583"/>
      <c r="ML31" s="583"/>
      <c r="MM31" s="583"/>
      <c r="MN31" s="583"/>
      <c r="MO31" s="583"/>
      <c r="MP31" s="583"/>
      <c r="MQ31" s="583"/>
      <c r="MR31" s="583"/>
      <c r="MS31" s="583"/>
      <c r="MT31" s="583"/>
      <c r="MU31" s="583"/>
      <c r="MV31" s="583"/>
      <c r="MW31" s="583"/>
      <c r="MX31" s="583"/>
      <c r="MY31" s="583"/>
      <c r="MZ31" s="583"/>
      <c r="NA31" s="583"/>
      <c r="NB31" s="583"/>
      <c r="NC31" s="583"/>
      <c r="ND31" s="583"/>
      <c r="NE31" s="583"/>
      <c r="NF31" s="583"/>
      <c r="NG31" s="583"/>
      <c r="NH31" s="583"/>
      <c r="NI31" s="583"/>
      <c r="NJ31" s="583"/>
      <c r="NK31" s="583"/>
      <c r="NL31" s="583"/>
      <c r="NM31" s="583"/>
      <c r="NN31" s="583"/>
      <c r="NO31" s="583"/>
      <c r="NP31" s="583"/>
      <c r="NQ31" s="583"/>
      <c r="NR31" s="583"/>
      <c r="NS31" s="583"/>
      <c r="NT31" s="583"/>
      <c r="NU31" s="583"/>
      <c r="NV31" s="583"/>
      <c r="NW31" s="583"/>
      <c r="NX31" s="583"/>
      <c r="NY31" s="583"/>
      <c r="NZ31" s="583"/>
      <c r="OA31" s="583"/>
      <c r="OB31" s="583"/>
      <c r="OC31" s="583"/>
      <c r="OD31" s="583"/>
      <c r="OE31" s="583"/>
      <c r="OF31" s="583"/>
      <c r="OG31" s="583"/>
      <c r="OH31" s="583"/>
      <c r="OI31" s="583"/>
      <c r="OJ31" s="583"/>
      <c r="OK31" s="583"/>
      <c r="OL31" s="583"/>
      <c r="OM31" s="583"/>
      <c r="ON31" s="583"/>
      <c r="OO31" s="583"/>
      <c r="OP31" s="583"/>
      <c r="OQ31" s="583"/>
      <c r="OR31" s="583"/>
      <c r="OS31" s="583"/>
      <c r="OT31" s="583"/>
      <c r="OU31" s="583"/>
      <c r="OV31" s="583"/>
      <c r="OW31" s="583"/>
      <c r="OX31" s="583"/>
      <c r="OY31" s="583"/>
      <c r="OZ31" s="583"/>
      <c r="PA31" s="583"/>
      <c r="PB31" s="583"/>
      <c r="PC31" s="583"/>
      <c r="PD31" s="583"/>
      <c r="PE31" s="583"/>
      <c r="PF31" s="583"/>
      <c r="PG31" s="583"/>
      <c r="PH31" s="583"/>
      <c r="PI31" s="583"/>
      <c r="PJ31" s="583"/>
      <c r="PK31" s="583"/>
      <c r="PL31" s="583"/>
      <c r="PM31" s="583"/>
      <c r="PN31" s="583"/>
      <c r="PO31" s="583"/>
      <c r="PP31" s="583"/>
      <c r="PQ31" s="583"/>
      <c r="PR31" s="583"/>
      <c r="PS31" s="583"/>
      <c r="PT31" s="583"/>
      <c r="PU31" s="583"/>
      <c r="PV31" s="583"/>
      <c r="PW31" s="583"/>
      <c r="PX31" s="583"/>
      <c r="PY31" s="583"/>
      <c r="PZ31" s="583"/>
      <c r="QA31" s="583"/>
      <c r="QB31" s="583"/>
      <c r="QC31" s="583"/>
      <c r="QD31" s="583"/>
      <c r="QE31" s="583"/>
      <c r="QF31" s="583"/>
      <c r="QG31" s="583"/>
      <c r="QH31" s="583"/>
      <c r="QI31" s="583"/>
      <c r="QJ31" s="583"/>
      <c r="QK31" s="583"/>
      <c r="QL31" s="583"/>
      <c r="QM31" s="583"/>
      <c r="QN31" s="583"/>
      <c r="QO31" s="583"/>
      <c r="QP31" s="583"/>
      <c r="QQ31" s="583"/>
      <c r="QR31" s="583"/>
      <c r="QS31" s="583"/>
      <c r="QT31" s="583"/>
      <c r="QU31" s="583"/>
      <c r="QV31" s="583"/>
      <c r="QW31" s="583"/>
      <c r="QX31" s="583"/>
      <c r="QY31" s="583"/>
      <c r="QZ31" s="583"/>
      <c r="RA31" s="583"/>
      <c r="RB31" s="583"/>
      <c r="RC31" s="583"/>
      <c r="RD31" s="583"/>
      <c r="RE31" s="583"/>
      <c r="RF31" s="583"/>
      <c r="RG31" s="583"/>
      <c r="RH31" s="583"/>
      <c r="RI31" s="583"/>
      <c r="RJ31" s="583"/>
      <c r="RK31" s="583"/>
      <c r="RL31" s="583"/>
      <c r="RM31" s="583"/>
      <c r="RN31" s="583"/>
      <c r="RO31" s="583"/>
      <c r="RP31" s="583"/>
      <c r="RQ31" s="583"/>
      <c r="RR31" s="583"/>
      <c r="RS31" s="583"/>
      <c r="RT31" s="583"/>
      <c r="RU31" s="583"/>
      <c r="RV31" s="583"/>
      <c r="RW31" s="583"/>
      <c r="RX31" s="583"/>
      <c r="RY31" s="583"/>
      <c r="RZ31" s="583"/>
      <c r="SA31" s="583"/>
      <c r="SB31" s="583"/>
      <c r="SC31" s="583"/>
      <c r="SD31" s="583"/>
      <c r="SE31" s="583"/>
      <c r="SF31" s="583"/>
      <c r="SG31" s="583"/>
      <c r="SH31" s="583"/>
      <c r="SI31" s="583"/>
      <c r="SJ31" s="583"/>
      <c r="SK31" s="583"/>
      <c r="SL31" s="583"/>
      <c r="SM31" s="583"/>
      <c r="SN31" s="583"/>
      <c r="SO31" s="583"/>
      <c r="SP31" s="583"/>
      <c r="SQ31" s="583"/>
      <c r="SR31" s="583"/>
      <c r="SS31" s="583"/>
      <c r="ST31" s="583"/>
      <c r="SU31" s="583"/>
      <c r="SV31" s="583"/>
      <c r="SW31" s="583"/>
      <c r="SX31" s="583"/>
      <c r="SY31" s="583"/>
      <c r="SZ31" s="583"/>
      <c r="TA31" s="583"/>
      <c r="TB31" s="583"/>
      <c r="TC31" s="583"/>
      <c r="TD31" s="583"/>
      <c r="TE31" s="583"/>
      <c r="TF31" s="583"/>
      <c r="TG31" s="583"/>
      <c r="TH31" s="583"/>
      <c r="TI31" s="583"/>
      <c r="TJ31" s="583"/>
      <c r="TK31" s="583"/>
      <c r="TL31" s="583"/>
      <c r="TM31" s="583"/>
      <c r="TN31" s="583"/>
      <c r="TO31" s="583"/>
      <c r="TP31" s="583"/>
      <c r="TQ31" s="583"/>
      <c r="TR31" s="583"/>
      <c r="TS31" s="583"/>
      <c r="TT31" s="583"/>
      <c r="TU31" s="583"/>
      <c r="TV31" s="583"/>
      <c r="TW31" s="583"/>
      <c r="TX31" s="583"/>
      <c r="TY31" s="583"/>
      <c r="TZ31" s="583"/>
      <c r="UA31" s="583"/>
      <c r="UB31" s="583"/>
      <c r="UC31" s="583"/>
      <c r="UD31" s="583"/>
      <c r="UE31" s="583"/>
      <c r="UF31" s="583"/>
      <c r="UG31" s="583"/>
      <c r="UH31" s="583"/>
      <c r="UI31" s="583"/>
      <c r="UJ31" s="583"/>
      <c r="UK31" s="583"/>
      <c r="UL31" s="583"/>
      <c r="UM31" s="583"/>
      <c r="UN31" s="583"/>
      <c r="UO31" s="583"/>
      <c r="UP31" s="583"/>
      <c r="UQ31" s="583"/>
      <c r="UR31" s="583"/>
      <c r="US31" s="583"/>
      <c r="UT31" s="583"/>
      <c r="UU31" s="583"/>
      <c r="UV31" s="583"/>
      <c r="UW31" s="583"/>
      <c r="UX31" s="583"/>
      <c r="UY31" s="583"/>
      <c r="UZ31" s="583"/>
      <c r="VA31" s="583"/>
      <c r="VB31" s="583"/>
      <c r="VC31" s="583"/>
      <c r="VD31" s="583"/>
      <c r="VE31" s="583"/>
      <c r="VF31" s="583"/>
      <c r="VG31" s="583"/>
      <c r="VH31" s="583"/>
      <c r="VI31" s="583"/>
      <c r="VJ31" s="583"/>
      <c r="VK31" s="583"/>
      <c r="VL31" s="583"/>
      <c r="VM31" s="583"/>
      <c r="VN31" s="583"/>
      <c r="VO31" s="583"/>
      <c r="VP31" s="583"/>
      <c r="VQ31" s="583"/>
      <c r="VR31" s="583"/>
      <c r="VS31" s="583"/>
      <c r="VT31" s="583"/>
      <c r="VU31" s="583"/>
      <c r="VV31" s="583"/>
      <c r="VW31" s="583"/>
      <c r="VX31" s="583"/>
      <c r="VY31" s="583"/>
      <c r="VZ31" s="583"/>
      <c r="WA31" s="583"/>
      <c r="WB31" s="583"/>
      <c r="WC31" s="583"/>
      <c r="WD31" s="583"/>
      <c r="WE31" s="583"/>
      <c r="WF31" s="583"/>
      <c r="WG31" s="583"/>
      <c r="WH31" s="583"/>
      <c r="WI31" s="583"/>
    </row>
    <row r="32" spans="1:607" ht="15.5">
      <c r="C32" s="889"/>
      <c r="D32" s="882"/>
      <c r="E32" s="882"/>
      <c r="F32" s="882"/>
      <c r="G32" s="882"/>
      <c r="H32" s="882"/>
      <c r="J32" s="882"/>
      <c r="K32" s="882"/>
      <c r="R32" s="583"/>
      <c r="S32" s="583"/>
      <c r="T32" s="894"/>
      <c r="U32" s="894"/>
      <c r="V32" s="898"/>
      <c r="W32" s="894"/>
      <c r="X32" s="927"/>
      <c r="Y32" s="898"/>
      <c r="Z32" s="898"/>
      <c r="AA32" s="898"/>
      <c r="AB32" s="894"/>
      <c r="AC32" s="894"/>
      <c r="AD32" s="898"/>
      <c r="AE32" s="894"/>
      <c r="AF32" s="927"/>
      <c r="AG32" s="898"/>
      <c r="AH32" s="898"/>
      <c r="AI32" s="898"/>
      <c r="AJ32" s="894"/>
      <c r="AK32" s="894"/>
      <c r="AL32" s="898"/>
      <c r="AM32" s="894"/>
      <c r="AN32" s="927"/>
      <c r="AO32" s="898"/>
      <c r="AP32" s="898"/>
      <c r="AQ32" s="898"/>
      <c r="AR32" s="894"/>
      <c r="AS32" s="894"/>
      <c r="AT32" s="898"/>
      <c r="AU32" s="894"/>
      <c r="AV32" s="927"/>
      <c r="AW32" s="898"/>
      <c r="AX32" s="898"/>
      <c r="AY32" s="898"/>
      <c r="AZ32" s="894"/>
      <c r="BA32" s="894"/>
      <c r="BB32" s="898"/>
      <c r="BC32" s="894"/>
      <c r="BD32" s="927"/>
      <c r="BE32" s="898"/>
      <c r="BF32" s="898"/>
      <c r="BG32" s="898"/>
      <c r="BH32" s="894"/>
      <c r="BI32" s="894"/>
      <c r="BJ32" s="898"/>
      <c r="BK32" s="894"/>
      <c r="BL32" s="927"/>
      <c r="BM32" s="898"/>
      <c r="BN32" s="898"/>
      <c r="BO32" s="898"/>
      <c r="BP32" s="894"/>
      <c r="BQ32" s="894"/>
      <c r="BR32" s="898"/>
      <c r="BS32" s="894"/>
      <c r="BT32" s="927"/>
      <c r="BU32" s="898"/>
      <c r="BV32" s="898"/>
      <c r="BW32" s="898"/>
      <c r="BX32" s="898"/>
      <c r="BY32" s="898"/>
      <c r="BZ32" s="898"/>
      <c r="CA32" s="898"/>
      <c r="CB32" s="898"/>
      <c r="CC32" s="898"/>
      <c r="CD32" s="898"/>
      <c r="CE32" s="898"/>
      <c r="CF32" s="898"/>
      <c r="CG32" s="898"/>
      <c r="CH32" s="898"/>
      <c r="CI32" s="898"/>
      <c r="CJ32" s="898"/>
      <c r="CK32" s="898"/>
      <c r="CL32" s="898"/>
      <c r="CM32" s="898"/>
      <c r="CN32" s="898"/>
      <c r="CO32" s="898"/>
      <c r="CP32" s="898"/>
      <c r="CQ32" s="898"/>
      <c r="CR32" s="898"/>
      <c r="CS32" s="898"/>
      <c r="CT32" s="898"/>
      <c r="CU32" s="898"/>
      <c r="CV32" s="898"/>
      <c r="CW32" s="898"/>
      <c r="CX32" s="898"/>
      <c r="CY32" s="898"/>
      <c r="CZ32" s="898"/>
      <c r="DA32" s="898"/>
      <c r="DB32" s="898"/>
      <c r="DC32" s="898"/>
      <c r="DD32" s="898"/>
      <c r="DE32" s="898"/>
      <c r="DF32" s="898"/>
      <c r="DG32" s="898"/>
      <c r="DH32" s="898"/>
      <c r="DI32" s="898"/>
      <c r="DJ32" s="898"/>
      <c r="DK32" s="898"/>
      <c r="DL32" s="898"/>
      <c r="DM32" s="898"/>
      <c r="DN32" s="898"/>
      <c r="DO32" s="898"/>
      <c r="DP32" s="898"/>
      <c r="DQ32" s="898"/>
      <c r="DR32" s="898"/>
      <c r="DS32" s="898"/>
      <c r="DT32" s="898"/>
      <c r="DU32" s="898"/>
      <c r="DV32" s="898"/>
      <c r="DW32" s="898"/>
      <c r="DX32" s="898"/>
      <c r="DY32" s="898"/>
      <c r="DZ32" s="898"/>
      <c r="EA32" s="898"/>
      <c r="EB32" s="898"/>
      <c r="EC32" s="898"/>
      <c r="ED32" s="898"/>
      <c r="EE32" s="898"/>
      <c r="EF32" s="898"/>
      <c r="EG32" s="898"/>
      <c r="EH32" s="898"/>
      <c r="EI32" s="898"/>
      <c r="EJ32" s="898"/>
      <c r="EK32" s="898"/>
      <c r="EL32" s="898"/>
      <c r="EM32" s="898"/>
      <c r="EN32" s="898"/>
      <c r="EO32" s="898"/>
      <c r="EP32" s="898"/>
      <c r="EQ32" s="898"/>
      <c r="ER32" s="898"/>
      <c r="ES32" s="898"/>
      <c r="ET32" s="898"/>
      <c r="EU32" s="898"/>
      <c r="EV32" s="898"/>
      <c r="EW32" s="898"/>
      <c r="EX32" s="898"/>
      <c r="EY32" s="898"/>
      <c r="EZ32" s="898"/>
      <c r="FA32" s="898"/>
      <c r="FB32" s="898"/>
      <c r="FC32" s="898"/>
      <c r="FD32" s="898"/>
      <c r="FE32" s="898"/>
      <c r="FF32" s="898"/>
      <c r="FG32" s="898"/>
      <c r="FH32" s="898"/>
      <c r="FI32" s="898"/>
      <c r="FJ32" s="898"/>
      <c r="FK32" s="898"/>
      <c r="FL32" s="898"/>
      <c r="FM32" s="898"/>
      <c r="FN32" s="898"/>
      <c r="FO32" s="898"/>
      <c r="FP32" s="898"/>
      <c r="FQ32" s="898"/>
      <c r="FR32" s="898"/>
      <c r="FS32" s="898"/>
      <c r="FT32" s="898"/>
      <c r="FU32" s="898"/>
      <c r="FV32" s="898"/>
      <c r="FW32" s="898"/>
      <c r="FX32" s="898"/>
      <c r="FY32" s="898"/>
      <c r="FZ32" s="898"/>
      <c r="GA32" s="898"/>
      <c r="GB32" s="898"/>
      <c r="GC32" s="898"/>
      <c r="GD32" s="898"/>
      <c r="GE32" s="898"/>
      <c r="GF32" s="898"/>
      <c r="GG32" s="898"/>
      <c r="GH32" s="898"/>
      <c r="GI32" s="898"/>
      <c r="GJ32" s="898"/>
      <c r="GK32" s="898"/>
      <c r="GL32" s="898"/>
      <c r="GM32" s="898"/>
      <c r="GN32" s="898"/>
      <c r="GO32" s="898"/>
      <c r="GP32" s="898"/>
      <c r="GQ32" s="898"/>
      <c r="GR32" s="898"/>
      <c r="GS32" s="898"/>
      <c r="GT32" s="898"/>
      <c r="GU32" s="898"/>
      <c r="GV32" s="898"/>
      <c r="GW32" s="898"/>
      <c r="GX32" s="898"/>
      <c r="GY32" s="898"/>
      <c r="GZ32" s="898"/>
      <c r="HA32" s="898"/>
      <c r="HB32" s="898"/>
      <c r="HC32" s="898"/>
      <c r="HD32" s="898"/>
      <c r="HE32" s="898"/>
      <c r="HF32" s="898"/>
      <c r="HG32" s="898"/>
      <c r="HH32" s="898"/>
      <c r="HI32" s="898"/>
      <c r="HJ32" s="898"/>
      <c r="HK32" s="898"/>
      <c r="HL32" s="898"/>
      <c r="HM32" s="898"/>
      <c r="HN32" s="898"/>
      <c r="HO32" s="898"/>
      <c r="HP32" s="898"/>
      <c r="HQ32" s="898"/>
      <c r="HR32" s="898"/>
      <c r="HS32" s="898"/>
      <c r="HT32" s="898"/>
      <c r="HU32" s="898"/>
      <c r="HV32" s="898"/>
      <c r="HW32" s="898"/>
      <c r="HX32" s="898"/>
      <c r="HY32" s="898"/>
      <c r="HZ32" s="898"/>
      <c r="IA32" s="898"/>
      <c r="IB32" s="898"/>
      <c r="IC32" s="898"/>
      <c r="ID32" s="898"/>
      <c r="IE32" s="898"/>
      <c r="IF32" s="898"/>
      <c r="IG32" s="898"/>
      <c r="IH32" s="898"/>
      <c r="II32" s="898"/>
      <c r="IJ32" s="898"/>
      <c r="IK32" s="898"/>
      <c r="IL32" s="898"/>
      <c r="IM32" s="898"/>
      <c r="IN32" s="898"/>
      <c r="IO32" s="898"/>
      <c r="IP32" s="898"/>
      <c r="IQ32" s="898"/>
      <c r="IR32" s="898"/>
      <c r="IS32" s="898"/>
      <c r="IT32" s="898"/>
      <c r="IU32" s="898"/>
      <c r="IV32" s="898"/>
      <c r="IW32" s="898"/>
      <c r="IX32" s="898"/>
      <c r="IY32" s="898"/>
      <c r="IZ32" s="898"/>
      <c r="JA32" s="898"/>
      <c r="JB32" s="898"/>
      <c r="JC32" s="898"/>
      <c r="JD32" s="898"/>
      <c r="JE32" s="898"/>
      <c r="JF32" s="898"/>
      <c r="JG32" s="898"/>
      <c r="JH32" s="898"/>
      <c r="JI32" s="898"/>
      <c r="JJ32" s="898"/>
      <c r="JK32" s="898"/>
      <c r="JL32" s="898"/>
      <c r="JM32" s="898"/>
      <c r="JN32" s="898"/>
      <c r="JO32" s="898"/>
      <c r="JP32" s="898"/>
      <c r="JQ32" s="898"/>
      <c r="JR32" s="898"/>
      <c r="JS32" s="898"/>
      <c r="JT32" s="898"/>
      <c r="JU32" s="898"/>
      <c r="JV32" s="898"/>
      <c r="JW32" s="898"/>
      <c r="JX32" s="898"/>
      <c r="JY32" s="898"/>
      <c r="JZ32" s="898"/>
      <c r="KA32" s="898"/>
      <c r="KB32" s="898"/>
      <c r="KC32" s="898"/>
      <c r="KD32" s="898"/>
      <c r="KE32" s="898"/>
      <c r="KF32" s="898"/>
      <c r="KG32" s="898"/>
      <c r="KH32" s="898"/>
      <c r="KI32" s="898"/>
      <c r="KJ32" s="898"/>
      <c r="KK32" s="898"/>
      <c r="KL32" s="898"/>
      <c r="KM32" s="898"/>
      <c r="KN32" s="898"/>
      <c r="KO32" s="898"/>
      <c r="KP32" s="898"/>
      <c r="KQ32" s="898"/>
      <c r="KR32" s="898"/>
      <c r="KS32" s="898"/>
      <c r="KT32" s="898"/>
      <c r="KU32" s="898"/>
      <c r="KV32" s="898"/>
      <c r="KW32" s="898"/>
      <c r="KX32" s="898"/>
      <c r="KY32" s="898"/>
      <c r="KZ32" s="898"/>
      <c r="LA32" s="898"/>
      <c r="LB32" s="898"/>
      <c r="LC32" s="898"/>
      <c r="LD32" s="898"/>
      <c r="LE32" s="898"/>
      <c r="LF32" s="898"/>
      <c r="LG32" s="898"/>
      <c r="LH32" s="898"/>
      <c r="LI32" s="898"/>
      <c r="LJ32" s="898"/>
      <c r="LK32" s="898"/>
      <c r="LL32" s="898"/>
      <c r="LM32" s="898"/>
      <c r="LN32" s="898"/>
      <c r="LO32" s="898"/>
      <c r="LP32" s="898"/>
      <c r="LQ32" s="898"/>
      <c r="LR32" s="898"/>
      <c r="LS32" s="898"/>
      <c r="LT32" s="898"/>
      <c r="LU32" s="898"/>
      <c r="LV32" s="898"/>
      <c r="LW32" s="898"/>
      <c r="LX32" s="898"/>
      <c r="LY32" s="898"/>
      <c r="LZ32" s="898"/>
      <c r="MA32" s="898"/>
      <c r="MB32" s="898"/>
      <c r="MC32" s="898"/>
      <c r="MD32" s="898"/>
      <c r="ME32" s="898"/>
      <c r="MF32" s="898"/>
      <c r="MG32" s="898"/>
      <c r="MH32" s="898"/>
      <c r="MI32" s="898"/>
      <c r="MJ32" s="898"/>
      <c r="MK32" s="898"/>
      <c r="ML32" s="898"/>
      <c r="MM32" s="898"/>
      <c r="MN32" s="898"/>
      <c r="MO32" s="898"/>
      <c r="MP32" s="898"/>
      <c r="MQ32" s="898"/>
      <c r="MR32" s="898"/>
      <c r="MS32" s="898"/>
      <c r="MT32" s="898"/>
      <c r="MU32" s="898"/>
      <c r="MV32" s="898"/>
      <c r="MW32" s="898"/>
      <c r="MX32" s="898"/>
      <c r="MY32" s="898"/>
      <c r="MZ32" s="898"/>
      <c r="NA32" s="898"/>
      <c r="NB32" s="898"/>
      <c r="NC32" s="898"/>
      <c r="ND32" s="898"/>
      <c r="NE32" s="898"/>
      <c r="NF32" s="898"/>
      <c r="NG32" s="898"/>
      <c r="NH32" s="898"/>
      <c r="NI32" s="898"/>
      <c r="NJ32" s="898"/>
      <c r="NK32" s="898"/>
      <c r="NL32" s="898"/>
      <c r="NM32" s="898"/>
      <c r="NN32" s="898"/>
      <c r="NO32" s="898"/>
      <c r="NP32" s="898"/>
      <c r="NQ32" s="898"/>
      <c r="NR32" s="898"/>
      <c r="NS32" s="898"/>
      <c r="NT32" s="898"/>
      <c r="NU32" s="898"/>
      <c r="NV32" s="898"/>
      <c r="NW32" s="898"/>
      <c r="NX32" s="898"/>
      <c r="NY32" s="898"/>
      <c r="NZ32" s="898"/>
      <c r="OA32" s="898"/>
      <c r="OB32" s="898"/>
      <c r="OC32" s="898"/>
      <c r="OD32" s="898"/>
      <c r="OE32" s="898"/>
      <c r="OF32" s="898"/>
      <c r="OG32" s="898"/>
      <c r="OH32" s="898"/>
      <c r="OI32" s="898"/>
      <c r="OJ32" s="898"/>
      <c r="OK32" s="898"/>
      <c r="OL32" s="898"/>
      <c r="OM32" s="898"/>
      <c r="ON32" s="898"/>
      <c r="OO32" s="898"/>
      <c r="OP32" s="898"/>
      <c r="OQ32" s="898"/>
      <c r="OR32" s="898"/>
      <c r="OS32" s="898"/>
      <c r="OT32" s="898"/>
      <c r="OU32" s="898"/>
      <c r="OV32" s="898"/>
      <c r="OW32" s="898"/>
      <c r="OX32" s="898"/>
      <c r="OY32" s="898"/>
      <c r="OZ32" s="898"/>
      <c r="PA32" s="898"/>
      <c r="PB32" s="898"/>
      <c r="PC32" s="898"/>
      <c r="PD32" s="898"/>
      <c r="PE32" s="898"/>
      <c r="PF32" s="898"/>
      <c r="PG32" s="898"/>
      <c r="PH32" s="898"/>
      <c r="PI32" s="898"/>
      <c r="PJ32" s="898"/>
      <c r="PK32" s="898"/>
      <c r="PL32" s="898"/>
      <c r="PM32" s="898"/>
      <c r="PN32" s="898"/>
      <c r="PO32" s="898"/>
      <c r="PP32" s="898"/>
      <c r="PQ32" s="898"/>
      <c r="PR32" s="898"/>
      <c r="PS32" s="898"/>
      <c r="PT32" s="898"/>
      <c r="PU32" s="898"/>
      <c r="PV32" s="898"/>
      <c r="PW32" s="898"/>
      <c r="PX32" s="898"/>
      <c r="PY32" s="898"/>
      <c r="PZ32" s="898"/>
      <c r="QA32" s="898"/>
      <c r="QB32" s="898"/>
      <c r="QC32" s="898"/>
      <c r="QD32" s="898"/>
      <c r="QE32" s="898"/>
      <c r="QF32" s="898"/>
      <c r="QG32" s="898"/>
      <c r="QH32" s="898"/>
      <c r="QI32" s="898"/>
      <c r="QJ32" s="898"/>
      <c r="QK32" s="898"/>
      <c r="QL32" s="898"/>
      <c r="QM32" s="898"/>
      <c r="QN32" s="898"/>
      <c r="QO32" s="898"/>
      <c r="QP32" s="898"/>
      <c r="QQ32" s="898"/>
      <c r="QR32" s="898"/>
      <c r="QS32" s="898"/>
      <c r="QT32" s="898"/>
      <c r="QU32" s="898"/>
      <c r="QV32" s="898"/>
      <c r="QW32" s="898"/>
      <c r="QX32" s="898"/>
      <c r="QY32" s="898"/>
      <c r="QZ32" s="898"/>
      <c r="RA32" s="898"/>
      <c r="RB32" s="898"/>
      <c r="RC32" s="898"/>
      <c r="RD32" s="898"/>
      <c r="RE32" s="898"/>
      <c r="RF32" s="898"/>
      <c r="RG32" s="898"/>
      <c r="RH32" s="898"/>
      <c r="RI32" s="898"/>
      <c r="RJ32" s="898"/>
      <c r="RK32" s="898"/>
      <c r="RL32" s="898"/>
      <c r="RM32" s="898"/>
      <c r="RN32" s="898"/>
      <c r="RO32" s="898"/>
      <c r="RP32" s="898"/>
      <c r="RQ32" s="898"/>
      <c r="RR32" s="898"/>
      <c r="RS32" s="898"/>
      <c r="RT32" s="898"/>
      <c r="RU32" s="898"/>
      <c r="RV32" s="898"/>
      <c r="RW32" s="898"/>
      <c r="RX32" s="898"/>
      <c r="RY32" s="898"/>
      <c r="RZ32" s="898"/>
      <c r="SA32" s="898"/>
      <c r="SB32" s="898"/>
      <c r="SC32" s="898"/>
      <c r="SD32" s="898"/>
      <c r="SE32" s="898"/>
      <c r="SF32" s="898"/>
      <c r="SG32" s="898"/>
      <c r="SH32" s="898"/>
      <c r="SI32" s="898"/>
      <c r="SJ32" s="898"/>
      <c r="SK32" s="898"/>
      <c r="SL32" s="898"/>
      <c r="SM32" s="898"/>
      <c r="SN32" s="898"/>
      <c r="SO32" s="898"/>
      <c r="SP32" s="898"/>
      <c r="SQ32" s="898"/>
      <c r="SR32" s="898"/>
      <c r="SS32" s="898"/>
      <c r="ST32" s="898"/>
      <c r="SU32" s="898"/>
      <c r="SV32" s="898"/>
      <c r="SW32" s="898"/>
      <c r="SX32" s="898"/>
      <c r="SY32" s="898"/>
      <c r="SZ32" s="898"/>
      <c r="TA32" s="898"/>
      <c r="TB32" s="898"/>
      <c r="TC32" s="898"/>
      <c r="TD32" s="898"/>
      <c r="TE32" s="898"/>
      <c r="TF32" s="898"/>
      <c r="TG32" s="898"/>
      <c r="TH32" s="898"/>
      <c r="TI32" s="898"/>
      <c r="TJ32" s="898"/>
      <c r="TK32" s="898"/>
      <c r="TL32" s="898"/>
      <c r="TM32" s="898"/>
      <c r="TN32" s="898"/>
      <c r="TO32" s="898"/>
      <c r="TP32" s="898"/>
      <c r="TQ32" s="898"/>
      <c r="TR32" s="898"/>
      <c r="TS32" s="898"/>
      <c r="TT32" s="898"/>
      <c r="TU32" s="898"/>
      <c r="TV32" s="898"/>
      <c r="TW32" s="898"/>
      <c r="TX32" s="898"/>
      <c r="TY32" s="898"/>
      <c r="TZ32" s="898"/>
      <c r="UA32" s="898"/>
      <c r="UB32" s="898"/>
      <c r="UC32" s="898"/>
      <c r="UD32" s="898"/>
      <c r="UE32" s="898"/>
      <c r="UF32" s="898"/>
      <c r="UG32" s="898"/>
      <c r="UH32" s="898"/>
      <c r="UI32" s="898"/>
      <c r="UJ32" s="898"/>
      <c r="UK32" s="898"/>
      <c r="UL32" s="898"/>
      <c r="UM32" s="898"/>
      <c r="UN32" s="898"/>
      <c r="UO32" s="898"/>
      <c r="UP32" s="898"/>
      <c r="UQ32" s="898"/>
      <c r="UR32" s="898"/>
      <c r="US32" s="898"/>
      <c r="UT32" s="898"/>
      <c r="UU32" s="898"/>
      <c r="UV32" s="898"/>
      <c r="UW32" s="898"/>
      <c r="UX32" s="898"/>
      <c r="UY32" s="898"/>
      <c r="UZ32" s="898"/>
      <c r="VA32" s="898"/>
      <c r="VB32" s="898"/>
      <c r="VC32" s="898"/>
      <c r="VD32" s="898"/>
      <c r="VE32" s="898"/>
      <c r="VF32" s="898"/>
      <c r="VG32" s="898"/>
      <c r="VH32" s="898"/>
      <c r="VI32" s="898"/>
      <c r="VJ32" s="898"/>
      <c r="VK32" s="898"/>
      <c r="VL32" s="898"/>
      <c r="VM32" s="898"/>
      <c r="VN32" s="898"/>
      <c r="VO32" s="898"/>
      <c r="VP32" s="898"/>
      <c r="VQ32" s="898"/>
      <c r="VR32" s="898"/>
      <c r="VS32" s="898"/>
      <c r="VT32" s="898"/>
      <c r="VU32" s="898"/>
      <c r="VV32" s="898"/>
      <c r="VW32" s="898"/>
      <c r="VX32" s="898"/>
      <c r="VY32" s="898"/>
      <c r="VZ32" s="898"/>
      <c r="WA32" s="898"/>
      <c r="WB32" s="898"/>
      <c r="WC32" s="898"/>
      <c r="WD32" s="898"/>
      <c r="WE32" s="898"/>
      <c r="WF32" s="898"/>
      <c r="WG32" s="898"/>
      <c r="WH32" s="898"/>
      <c r="WI32" s="898"/>
    </row>
    <row r="33" spans="1:607" ht="15.5">
      <c r="B33" s="909" t="s">
        <v>678</v>
      </c>
      <c r="C33" s="897"/>
      <c r="D33" s="898"/>
      <c r="E33" s="898"/>
      <c r="F33" s="898"/>
      <c r="G33" s="898"/>
      <c r="H33" s="898"/>
      <c r="I33" s="894"/>
      <c r="J33" s="928"/>
      <c r="K33" s="886"/>
      <c r="L33" s="583"/>
      <c r="M33" s="583"/>
      <c r="T33" s="583"/>
      <c r="U33" s="583"/>
      <c r="V33" s="583"/>
      <c r="W33" s="583"/>
      <c r="X33" s="583"/>
      <c r="Y33" s="583"/>
      <c r="Z33" s="583"/>
      <c r="AA33" s="583"/>
      <c r="AB33" s="583"/>
      <c r="AC33" s="583"/>
      <c r="AD33" s="583"/>
      <c r="AE33" s="583"/>
      <c r="AF33" s="583"/>
      <c r="AG33" s="583"/>
      <c r="AH33" s="583"/>
      <c r="AI33" s="583"/>
      <c r="AJ33" s="583"/>
      <c r="AK33" s="583"/>
      <c r="AL33" s="583"/>
      <c r="AM33" s="583"/>
      <c r="AN33" s="583"/>
      <c r="AO33" s="583"/>
      <c r="AP33" s="583"/>
      <c r="AQ33" s="583"/>
      <c r="AR33" s="583"/>
      <c r="AS33" s="583"/>
      <c r="AT33" s="583"/>
      <c r="AU33" s="583"/>
      <c r="AV33" s="583"/>
      <c r="AW33" s="583"/>
      <c r="AX33" s="583"/>
      <c r="AY33" s="583"/>
      <c r="AZ33" s="583"/>
      <c r="BA33" s="583"/>
      <c r="BB33" s="583"/>
      <c r="BC33" s="583"/>
      <c r="BD33" s="583"/>
      <c r="BE33" s="583"/>
      <c r="BF33" s="583"/>
      <c r="BG33" s="583"/>
      <c r="BH33" s="583"/>
      <c r="BI33" s="583"/>
      <c r="BJ33" s="583"/>
      <c r="BK33" s="583"/>
      <c r="BL33" s="583"/>
      <c r="BM33" s="583"/>
      <c r="BN33" s="583"/>
      <c r="BO33" s="583"/>
      <c r="BP33" s="583"/>
      <c r="BQ33" s="583"/>
      <c r="BR33" s="583"/>
      <c r="BS33" s="583"/>
      <c r="BT33" s="583"/>
      <c r="BU33" s="583"/>
      <c r="BV33" s="583"/>
      <c r="BW33" s="583"/>
      <c r="BX33" s="583"/>
      <c r="BY33" s="583"/>
      <c r="BZ33" s="583"/>
      <c r="CA33" s="583"/>
      <c r="CB33" s="583"/>
      <c r="CC33" s="583"/>
      <c r="CD33" s="583"/>
      <c r="CE33" s="583"/>
      <c r="CF33" s="583"/>
      <c r="CG33" s="583"/>
      <c r="CH33" s="583"/>
      <c r="CI33" s="583"/>
      <c r="CJ33" s="583"/>
      <c r="CK33" s="583"/>
      <c r="CL33" s="583"/>
      <c r="CM33" s="583"/>
      <c r="CN33" s="583"/>
      <c r="CO33" s="583"/>
      <c r="CP33" s="583"/>
      <c r="CQ33" s="583"/>
      <c r="CR33" s="583"/>
      <c r="CS33" s="583"/>
      <c r="CT33" s="583"/>
      <c r="CU33" s="583"/>
      <c r="CV33" s="583"/>
      <c r="CW33" s="583"/>
      <c r="CX33" s="583"/>
      <c r="CY33" s="583"/>
      <c r="CZ33" s="583"/>
      <c r="DA33" s="583"/>
      <c r="DB33" s="583"/>
      <c r="DC33" s="583"/>
      <c r="DD33" s="583"/>
      <c r="DE33" s="583"/>
      <c r="DF33" s="583"/>
      <c r="DG33" s="583"/>
      <c r="DH33" s="583"/>
      <c r="DI33" s="583"/>
      <c r="DJ33" s="583"/>
      <c r="DK33" s="583"/>
      <c r="DL33" s="583"/>
      <c r="DM33" s="583"/>
      <c r="DN33" s="583"/>
      <c r="DO33" s="583"/>
      <c r="DP33" s="583"/>
      <c r="DQ33" s="583"/>
      <c r="DR33" s="583"/>
      <c r="DS33" s="583"/>
      <c r="DT33" s="583"/>
      <c r="DU33" s="583"/>
      <c r="DV33" s="583"/>
      <c r="DW33" s="583"/>
      <c r="DX33" s="583"/>
      <c r="DY33" s="583"/>
      <c r="DZ33" s="583"/>
      <c r="EA33" s="583"/>
      <c r="EB33" s="583"/>
      <c r="EC33" s="583"/>
      <c r="ED33" s="583"/>
      <c r="EE33" s="583"/>
      <c r="EF33" s="583"/>
      <c r="EG33" s="583"/>
      <c r="EH33" s="583"/>
      <c r="EI33" s="583"/>
      <c r="EJ33" s="583"/>
      <c r="EK33" s="583"/>
      <c r="EL33" s="583"/>
      <c r="EM33" s="583"/>
      <c r="EN33" s="583"/>
      <c r="EO33" s="583"/>
      <c r="EP33" s="583"/>
      <c r="EQ33" s="583"/>
      <c r="ER33" s="583"/>
      <c r="ES33" s="583"/>
      <c r="ET33" s="583"/>
      <c r="EU33" s="583"/>
      <c r="EV33" s="583"/>
      <c r="EW33" s="583"/>
      <c r="EX33" s="583"/>
      <c r="EY33" s="583"/>
      <c r="EZ33" s="583"/>
      <c r="FA33" s="583"/>
      <c r="FB33" s="583"/>
      <c r="FC33" s="583"/>
      <c r="FD33" s="583"/>
      <c r="FE33" s="583"/>
      <c r="FF33" s="583"/>
      <c r="FG33" s="583"/>
      <c r="FH33" s="583"/>
      <c r="FI33" s="583"/>
      <c r="FJ33" s="583"/>
      <c r="FK33" s="583"/>
      <c r="FL33" s="583"/>
      <c r="FM33" s="583"/>
      <c r="FN33" s="583"/>
      <c r="FO33" s="583"/>
      <c r="FP33" s="583"/>
      <c r="FQ33" s="583"/>
      <c r="FR33" s="583"/>
      <c r="FS33" s="583"/>
      <c r="FT33" s="583"/>
      <c r="FU33" s="583"/>
      <c r="FV33" s="583"/>
      <c r="FW33" s="583"/>
      <c r="FX33" s="583"/>
      <c r="FY33" s="583"/>
      <c r="FZ33" s="583"/>
      <c r="GA33" s="583"/>
      <c r="GB33" s="583"/>
      <c r="GC33" s="583"/>
      <c r="GD33" s="583"/>
      <c r="GE33" s="583"/>
      <c r="GF33" s="583"/>
      <c r="GG33" s="583"/>
      <c r="GH33" s="583"/>
      <c r="GI33" s="583"/>
      <c r="GJ33" s="583"/>
      <c r="GK33" s="583"/>
      <c r="GL33" s="583"/>
      <c r="GM33" s="583"/>
      <c r="GN33" s="583"/>
      <c r="GO33" s="583"/>
      <c r="GP33" s="583"/>
      <c r="GQ33" s="583"/>
      <c r="GR33" s="583"/>
      <c r="GS33" s="583"/>
      <c r="GT33" s="583"/>
      <c r="GU33" s="583"/>
      <c r="GV33" s="583"/>
      <c r="GW33" s="583"/>
      <c r="GX33" s="583"/>
      <c r="GY33" s="583"/>
      <c r="GZ33" s="583"/>
      <c r="HA33" s="583"/>
      <c r="HB33" s="583"/>
      <c r="HC33" s="583"/>
      <c r="HD33" s="583"/>
      <c r="HE33" s="583"/>
      <c r="HF33" s="583"/>
      <c r="HG33" s="583"/>
      <c r="HH33" s="583"/>
      <c r="HI33" s="583"/>
      <c r="HJ33" s="583"/>
      <c r="HK33" s="583"/>
      <c r="HL33" s="583"/>
      <c r="HM33" s="583"/>
      <c r="HN33" s="583"/>
      <c r="HO33" s="583"/>
      <c r="HP33" s="583"/>
      <c r="HQ33" s="583"/>
      <c r="HR33" s="583"/>
      <c r="HS33" s="583"/>
      <c r="HT33" s="583"/>
      <c r="HU33" s="583"/>
      <c r="HV33" s="583"/>
      <c r="HW33" s="583"/>
      <c r="HX33" s="583"/>
      <c r="HY33" s="583"/>
      <c r="HZ33" s="583"/>
      <c r="IA33" s="583"/>
      <c r="IB33" s="583"/>
      <c r="IC33" s="583"/>
      <c r="ID33" s="583"/>
      <c r="IE33" s="583"/>
      <c r="IF33" s="583"/>
      <c r="IG33" s="583"/>
      <c r="IH33" s="583"/>
      <c r="II33" s="583"/>
      <c r="IJ33" s="583"/>
      <c r="IK33" s="583"/>
      <c r="IL33" s="583"/>
      <c r="IM33" s="583"/>
      <c r="IN33" s="583"/>
      <c r="IO33" s="583"/>
      <c r="IP33" s="583"/>
      <c r="IQ33" s="583"/>
      <c r="IR33" s="583"/>
      <c r="IS33" s="583"/>
      <c r="IT33" s="583"/>
      <c r="IU33" s="583"/>
      <c r="IV33" s="583"/>
      <c r="IW33" s="583"/>
      <c r="IX33" s="583"/>
      <c r="IY33" s="583"/>
      <c r="IZ33" s="583"/>
      <c r="JA33" s="583"/>
      <c r="JB33" s="583"/>
      <c r="JC33" s="583"/>
      <c r="JD33" s="583"/>
      <c r="JE33" s="583"/>
      <c r="JF33" s="583"/>
      <c r="JG33" s="583"/>
      <c r="JH33" s="583"/>
      <c r="JI33" s="583"/>
      <c r="JJ33" s="583"/>
      <c r="JK33" s="583"/>
      <c r="JL33" s="583"/>
      <c r="JM33" s="583"/>
      <c r="JN33" s="583"/>
      <c r="JO33" s="583"/>
      <c r="JP33" s="583"/>
      <c r="JQ33" s="583"/>
      <c r="JR33" s="583"/>
      <c r="JS33" s="583"/>
      <c r="JT33" s="583"/>
      <c r="JU33" s="583"/>
      <c r="JV33" s="583"/>
      <c r="JW33" s="583"/>
      <c r="JX33" s="583"/>
      <c r="JY33" s="583"/>
      <c r="JZ33" s="583"/>
      <c r="KA33" s="583"/>
      <c r="KB33" s="583"/>
      <c r="KC33" s="583"/>
      <c r="KD33" s="583"/>
      <c r="KE33" s="583"/>
      <c r="KF33" s="583"/>
      <c r="KG33" s="583"/>
      <c r="KH33" s="583"/>
      <c r="KI33" s="583"/>
      <c r="KJ33" s="583"/>
      <c r="KK33" s="583"/>
      <c r="KL33" s="583"/>
      <c r="KM33" s="583"/>
      <c r="KN33" s="583"/>
      <c r="KO33" s="583"/>
      <c r="KP33" s="583"/>
      <c r="KQ33" s="583"/>
      <c r="KR33" s="583"/>
      <c r="KS33" s="583"/>
      <c r="KT33" s="583"/>
      <c r="KU33" s="583"/>
      <c r="KV33" s="583"/>
      <c r="KW33" s="583"/>
      <c r="KX33" s="583"/>
      <c r="KY33" s="583"/>
      <c r="KZ33" s="583"/>
      <c r="LA33" s="583"/>
      <c r="LB33" s="583"/>
      <c r="LC33" s="583"/>
      <c r="LD33" s="583"/>
      <c r="LE33" s="583"/>
      <c r="LF33" s="583"/>
      <c r="LG33" s="583"/>
      <c r="LH33" s="583"/>
      <c r="LI33" s="583"/>
      <c r="LJ33" s="583"/>
      <c r="LK33" s="583"/>
      <c r="LL33" s="583"/>
      <c r="LM33" s="583"/>
      <c r="LN33" s="583"/>
      <c r="LO33" s="583"/>
      <c r="LP33" s="583"/>
      <c r="LQ33" s="583"/>
      <c r="LR33" s="583"/>
      <c r="LS33" s="583"/>
      <c r="LT33" s="583"/>
      <c r="LU33" s="583"/>
      <c r="LV33" s="583"/>
      <c r="LW33" s="583"/>
      <c r="LX33" s="583"/>
      <c r="LY33" s="583"/>
      <c r="LZ33" s="583"/>
      <c r="MA33" s="583"/>
      <c r="MB33" s="583"/>
      <c r="MC33" s="583"/>
      <c r="MD33" s="583"/>
      <c r="ME33" s="583"/>
      <c r="MF33" s="583"/>
      <c r="MG33" s="583"/>
      <c r="MH33" s="583"/>
      <c r="MI33" s="583"/>
      <c r="MJ33" s="583"/>
      <c r="MK33" s="583"/>
      <c r="ML33" s="583"/>
      <c r="MM33" s="583"/>
      <c r="MN33" s="583"/>
      <c r="MO33" s="583"/>
      <c r="MP33" s="583"/>
      <c r="MQ33" s="583"/>
      <c r="MR33" s="583"/>
      <c r="MS33" s="583"/>
      <c r="MT33" s="583"/>
      <c r="MU33" s="583"/>
      <c r="MV33" s="583"/>
      <c r="MW33" s="583"/>
      <c r="MX33" s="583"/>
      <c r="MY33" s="583"/>
      <c r="MZ33" s="583"/>
      <c r="NA33" s="583"/>
      <c r="NB33" s="583"/>
      <c r="NC33" s="583"/>
      <c r="ND33" s="583"/>
      <c r="NE33" s="583"/>
      <c r="NF33" s="583"/>
      <c r="NG33" s="583"/>
      <c r="NH33" s="583"/>
      <c r="NI33" s="583"/>
      <c r="NJ33" s="583"/>
      <c r="NK33" s="583"/>
      <c r="NL33" s="583"/>
      <c r="NM33" s="583"/>
      <c r="NN33" s="583"/>
      <c r="NO33" s="583"/>
      <c r="NP33" s="583"/>
      <c r="NQ33" s="583"/>
      <c r="NR33" s="583"/>
      <c r="NS33" s="583"/>
      <c r="NT33" s="583"/>
      <c r="NU33" s="583"/>
      <c r="NV33" s="583"/>
      <c r="NW33" s="583"/>
      <c r="NX33" s="583"/>
      <c r="NY33" s="583"/>
      <c r="NZ33" s="583"/>
      <c r="OA33" s="583"/>
      <c r="OB33" s="583"/>
      <c r="OC33" s="583"/>
      <c r="OD33" s="583"/>
      <c r="OE33" s="583"/>
      <c r="OF33" s="583"/>
      <c r="OG33" s="583"/>
      <c r="OH33" s="583"/>
      <c r="OI33" s="583"/>
      <c r="OJ33" s="583"/>
      <c r="OK33" s="583"/>
      <c r="OL33" s="583"/>
      <c r="OM33" s="583"/>
      <c r="ON33" s="583"/>
      <c r="OO33" s="583"/>
      <c r="OP33" s="583"/>
      <c r="OQ33" s="583"/>
      <c r="OR33" s="583"/>
      <c r="OS33" s="583"/>
      <c r="OT33" s="583"/>
      <c r="OU33" s="583"/>
      <c r="OV33" s="583"/>
      <c r="OW33" s="583"/>
      <c r="OX33" s="583"/>
      <c r="OY33" s="583"/>
      <c r="OZ33" s="583"/>
      <c r="PA33" s="583"/>
      <c r="PB33" s="583"/>
      <c r="PC33" s="583"/>
      <c r="PD33" s="583"/>
      <c r="PE33" s="583"/>
      <c r="PF33" s="583"/>
      <c r="PG33" s="583"/>
      <c r="PH33" s="583"/>
      <c r="PI33" s="583"/>
      <c r="PJ33" s="583"/>
      <c r="PK33" s="583"/>
      <c r="PL33" s="583"/>
      <c r="PM33" s="583"/>
      <c r="PN33" s="583"/>
      <c r="PO33" s="583"/>
      <c r="PP33" s="583"/>
      <c r="PQ33" s="583"/>
      <c r="PR33" s="583"/>
      <c r="PS33" s="583"/>
      <c r="PT33" s="583"/>
      <c r="PU33" s="583"/>
      <c r="PV33" s="583"/>
      <c r="PW33" s="583"/>
      <c r="PX33" s="583"/>
      <c r="PY33" s="583"/>
      <c r="PZ33" s="583"/>
      <c r="QA33" s="583"/>
      <c r="QB33" s="583"/>
      <c r="QC33" s="583"/>
      <c r="QD33" s="583"/>
      <c r="QE33" s="583"/>
      <c r="QF33" s="583"/>
      <c r="QG33" s="583"/>
      <c r="QH33" s="583"/>
      <c r="QI33" s="583"/>
      <c r="QJ33" s="583"/>
      <c r="QK33" s="583"/>
      <c r="QL33" s="583"/>
      <c r="QM33" s="583"/>
      <c r="QN33" s="583"/>
      <c r="QO33" s="583"/>
      <c r="QP33" s="583"/>
      <c r="QQ33" s="583"/>
      <c r="QR33" s="583"/>
      <c r="QS33" s="583"/>
      <c r="QT33" s="583"/>
      <c r="QU33" s="583"/>
      <c r="QV33" s="583"/>
      <c r="QW33" s="583"/>
      <c r="QX33" s="583"/>
      <c r="QY33" s="583"/>
      <c r="QZ33" s="583"/>
      <c r="RA33" s="583"/>
      <c r="RB33" s="583"/>
      <c r="RC33" s="583"/>
      <c r="RD33" s="583"/>
      <c r="RE33" s="583"/>
      <c r="RF33" s="583"/>
      <c r="RG33" s="583"/>
      <c r="RH33" s="583"/>
      <c r="RI33" s="583"/>
      <c r="RJ33" s="583"/>
      <c r="RK33" s="583"/>
      <c r="RL33" s="583"/>
      <c r="RM33" s="583"/>
      <c r="RN33" s="583"/>
      <c r="RO33" s="583"/>
      <c r="RP33" s="583"/>
      <c r="RQ33" s="583"/>
      <c r="RR33" s="583"/>
      <c r="RS33" s="583"/>
      <c r="RT33" s="583"/>
      <c r="RU33" s="583"/>
      <c r="RV33" s="583"/>
      <c r="RW33" s="583"/>
      <c r="RX33" s="583"/>
      <c r="RY33" s="583"/>
      <c r="RZ33" s="583"/>
      <c r="SA33" s="583"/>
      <c r="SB33" s="583"/>
      <c r="SC33" s="583"/>
      <c r="SD33" s="583"/>
      <c r="SE33" s="583"/>
      <c r="SF33" s="583"/>
      <c r="SG33" s="583"/>
      <c r="SH33" s="583"/>
      <c r="SI33" s="583"/>
      <c r="SJ33" s="583"/>
      <c r="SK33" s="583"/>
      <c r="SL33" s="583"/>
      <c r="SM33" s="583"/>
      <c r="SN33" s="583"/>
      <c r="SO33" s="583"/>
      <c r="SP33" s="583"/>
      <c r="SQ33" s="583"/>
      <c r="SR33" s="583"/>
      <c r="SS33" s="583"/>
      <c r="ST33" s="583"/>
      <c r="SU33" s="583"/>
      <c r="SV33" s="583"/>
      <c r="SW33" s="583"/>
      <c r="SX33" s="583"/>
      <c r="SY33" s="583"/>
      <c r="SZ33" s="583"/>
      <c r="TA33" s="583"/>
      <c r="TB33" s="583"/>
      <c r="TC33" s="583"/>
      <c r="TD33" s="583"/>
      <c r="TE33" s="583"/>
      <c r="TF33" s="583"/>
      <c r="TG33" s="583"/>
      <c r="TH33" s="583"/>
      <c r="TI33" s="583"/>
      <c r="TJ33" s="583"/>
      <c r="TK33" s="583"/>
      <c r="TL33" s="583"/>
      <c r="TM33" s="583"/>
      <c r="TN33" s="583"/>
      <c r="TO33" s="583"/>
      <c r="TP33" s="583"/>
      <c r="TQ33" s="583"/>
      <c r="TR33" s="583"/>
      <c r="TS33" s="583"/>
      <c r="TT33" s="583"/>
      <c r="TU33" s="583"/>
      <c r="TV33" s="583"/>
      <c r="TW33" s="583"/>
      <c r="TX33" s="583"/>
      <c r="TY33" s="583"/>
      <c r="TZ33" s="583"/>
      <c r="UA33" s="583"/>
      <c r="UB33" s="583"/>
      <c r="UC33" s="583"/>
      <c r="UD33" s="583"/>
      <c r="UE33" s="583"/>
      <c r="UF33" s="583"/>
      <c r="UG33" s="583"/>
      <c r="UH33" s="583"/>
      <c r="UI33" s="583"/>
      <c r="UJ33" s="583"/>
      <c r="UK33" s="583"/>
      <c r="UL33" s="583"/>
      <c r="UM33" s="583"/>
      <c r="UN33" s="583"/>
      <c r="UO33" s="583"/>
      <c r="UP33" s="583"/>
      <c r="UQ33" s="583"/>
      <c r="UR33" s="583"/>
      <c r="US33" s="583"/>
      <c r="UT33" s="583"/>
      <c r="UU33" s="583"/>
      <c r="UV33" s="583"/>
      <c r="UW33" s="583"/>
      <c r="UX33" s="583"/>
      <c r="UY33" s="583"/>
      <c r="UZ33" s="583"/>
      <c r="VA33" s="583"/>
      <c r="VB33" s="583"/>
      <c r="VC33" s="583"/>
      <c r="VD33" s="583"/>
      <c r="VE33" s="583"/>
      <c r="VF33" s="583"/>
      <c r="VG33" s="583"/>
      <c r="VH33" s="583"/>
      <c r="VI33" s="583"/>
      <c r="VJ33" s="583"/>
      <c r="VK33" s="583"/>
      <c r="VL33" s="583"/>
      <c r="VM33" s="583"/>
      <c r="VN33" s="583"/>
      <c r="VO33" s="583"/>
      <c r="VP33" s="583"/>
      <c r="VQ33" s="583"/>
      <c r="VR33" s="583"/>
      <c r="VS33" s="583"/>
      <c r="VT33" s="583"/>
      <c r="VU33" s="583"/>
      <c r="VV33" s="583"/>
      <c r="VW33" s="583"/>
      <c r="VX33" s="583"/>
      <c r="VY33" s="583"/>
      <c r="VZ33" s="583"/>
      <c r="WA33" s="583"/>
      <c r="WB33" s="583"/>
      <c r="WC33" s="583"/>
      <c r="WD33" s="583"/>
      <c r="WE33" s="583"/>
      <c r="WF33" s="583"/>
      <c r="WG33" s="583"/>
      <c r="WH33" s="583"/>
      <c r="WI33" s="583"/>
    </row>
    <row r="34" spans="1:607" ht="15.5">
      <c r="B34" s="910" t="s">
        <v>679</v>
      </c>
      <c r="C34" s="913">
        <f t="shared" ref="C34:H34" si="10">-PMT(C25/12, C26,C22,0)</f>
        <v>669.44444444444446</v>
      </c>
      <c r="D34" s="914">
        <f t="shared" si="10"/>
        <v>0</v>
      </c>
      <c r="E34" s="914">
        <f t="shared" si="10"/>
        <v>0</v>
      </c>
      <c r="F34" s="914">
        <f t="shared" si="10"/>
        <v>0</v>
      </c>
      <c r="G34" s="914">
        <f t="shared" si="10"/>
        <v>-5.0668530982588061E-3</v>
      </c>
      <c r="H34" s="914">
        <f t="shared" si="10"/>
        <v>-5.0668530982588061E-3</v>
      </c>
      <c r="J34" s="882" t="s">
        <v>680</v>
      </c>
      <c r="K34" s="882"/>
      <c r="P34" s="583"/>
      <c r="Q34" s="583"/>
      <c r="T34" s="583"/>
      <c r="U34" s="583"/>
      <c r="V34" s="583"/>
      <c r="W34" s="583"/>
      <c r="X34" s="583"/>
      <c r="Y34" s="583"/>
      <c r="Z34" s="583"/>
      <c r="AA34" s="583"/>
      <c r="AB34" s="583"/>
      <c r="AC34" s="583"/>
      <c r="AD34" s="583"/>
      <c r="AE34" s="583"/>
      <c r="AF34" s="583"/>
      <c r="AG34" s="583"/>
      <c r="AH34" s="583"/>
      <c r="AI34" s="583"/>
      <c r="AJ34" s="583"/>
      <c r="AK34" s="583"/>
      <c r="AL34" s="583"/>
      <c r="AM34" s="583"/>
      <c r="AN34" s="583"/>
      <c r="AO34" s="583"/>
      <c r="AP34" s="583"/>
      <c r="AQ34" s="583"/>
      <c r="AR34" s="583"/>
      <c r="AS34" s="583"/>
      <c r="AT34" s="583"/>
      <c r="AU34" s="583"/>
      <c r="AV34" s="583"/>
      <c r="AW34" s="583"/>
      <c r="AX34" s="583"/>
      <c r="AY34" s="583"/>
      <c r="AZ34" s="583"/>
      <c r="BA34" s="583"/>
      <c r="BB34" s="583"/>
      <c r="BC34" s="583"/>
      <c r="BD34" s="583"/>
      <c r="BE34" s="583"/>
      <c r="BF34" s="583"/>
      <c r="BG34" s="583"/>
      <c r="BH34" s="583"/>
      <c r="BI34" s="583"/>
      <c r="BJ34" s="583"/>
      <c r="BK34" s="583"/>
      <c r="BL34" s="583"/>
      <c r="BM34" s="583"/>
      <c r="BN34" s="583"/>
      <c r="BO34" s="583"/>
      <c r="BP34" s="583"/>
      <c r="BQ34" s="583"/>
      <c r="BR34" s="583"/>
      <c r="BS34" s="583"/>
      <c r="BT34" s="583"/>
      <c r="BU34" s="583"/>
      <c r="BV34" s="583"/>
      <c r="BW34" s="583"/>
      <c r="BX34" s="583"/>
      <c r="BY34" s="583"/>
      <c r="BZ34" s="583"/>
      <c r="CA34" s="583"/>
      <c r="CB34" s="583"/>
      <c r="CC34" s="583"/>
      <c r="CD34" s="583"/>
      <c r="CE34" s="583"/>
      <c r="CF34" s="583"/>
      <c r="CG34" s="583"/>
      <c r="CH34" s="583"/>
      <c r="CI34" s="583"/>
      <c r="CJ34" s="583"/>
      <c r="CK34" s="583"/>
      <c r="CL34" s="583"/>
      <c r="CM34" s="583"/>
      <c r="CN34" s="583"/>
      <c r="CO34" s="583"/>
      <c r="CP34" s="583"/>
      <c r="CQ34" s="583"/>
      <c r="CR34" s="583"/>
      <c r="CS34" s="583"/>
      <c r="CT34" s="583"/>
      <c r="CU34" s="583"/>
      <c r="CV34" s="583"/>
      <c r="CW34" s="583"/>
      <c r="CX34" s="583"/>
      <c r="CY34" s="583"/>
      <c r="CZ34" s="583"/>
      <c r="DA34" s="583"/>
      <c r="DB34" s="583"/>
      <c r="DC34" s="583"/>
      <c r="DD34" s="583"/>
      <c r="DE34" s="583"/>
      <c r="DF34" s="583"/>
      <c r="DG34" s="583"/>
      <c r="DH34" s="583"/>
      <c r="DI34" s="583"/>
      <c r="DJ34" s="583"/>
      <c r="DK34" s="583"/>
      <c r="DL34" s="583"/>
      <c r="DM34" s="583"/>
      <c r="DN34" s="583"/>
      <c r="DO34" s="583"/>
      <c r="DP34" s="583"/>
      <c r="DQ34" s="583"/>
      <c r="DR34" s="583"/>
      <c r="DS34" s="583"/>
      <c r="DT34" s="583"/>
      <c r="DU34" s="583"/>
      <c r="DV34" s="583"/>
      <c r="DW34" s="583"/>
      <c r="DX34" s="583"/>
      <c r="DY34" s="583"/>
      <c r="DZ34" s="583"/>
      <c r="EA34" s="583"/>
      <c r="EB34" s="583"/>
      <c r="EC34" s="583"/>
      <c r="ED34" s="583"/>
      <c r="EE34" s="583"/>
      <c r="EF34" s="583"/>
      <c r="EG34" s="583"/>
      <c r="EH34" s="583"/>
      <c r="EI34" s="583"/>
      <c r="EJ34" s="583"/>
      <c r="EK34" s="583"/>
      <c r="EL34" s="583"/>
      <c r="EM34" s="583"/>
      <c r="EN34" s="583"/>
      <c r="EO34" s="583"/>
      <c r="EP34" s="583"/>
      <c r="EQ34" s="583"/>
      <c r="ER34" s="583"/>
      <c r="ES34" s="583"/>
      <c r="ET34" s="583"/>
      <c r="EU34" s="583"/>
      <c r="EV34" s="583"/>
      <c r="EW34" s="583"/>
      <c r="EX34" s="583"/>
      <c r="EY34" s="583"/>
      <c r="EZ34" s="583"/>
      <c r="FA34" s="583"/>
      <c r="FB34" s="583"/>
      <c r="FC34" s="583"/>
      <c r="FD34" s="583"/>
      <c r="FE34" s="583"/>
      <c r="FF34" s="583"/>
      <c r="FG34" s="583"/>
      <c r="FH34" s="583"/>
      <c r="FI34" s="583"/>
      <c r="FJ34" s="583"/>
      <c r="FK34" s="583"/>
      <c r="FL34" s="583"/>
      <c r="FM34" s="583"/>
      <c r="FN34" s="583"/>
      <c r="FO34" s="583"/>
      <c r="FP34" s="583"/>
      <c r="FQ34" s="583"/>
      <c r="FR34" s="583"/>
      <c r="FS34" s="583"/>
      <c r="FT34" s="583"/>
      <c r="FU34" s="583"/>
      <c r="FV34" s="583"/>
      <c r="FW34" s="583"/>
      <c r="FX34" s="583"/>
      <c r="FY34" s="583"/>
      <c r="FZ34" s="583"/>
      <c r="GA34" s="583"/>
      <c r="GB34" s="583"/>
      <c r="GC34" s="583"/>
      <c r="GD34" s="583"/>
      <c r="GE34" s="583"/>
      <c r="GF34" s="583"/>
      <c r="GG34" s="583"/>
      <c r="GH34" s="583"/>
      <c r="GI34" s="583"/>
      <c r="GJ34" s="583"/>
      <c r="GK34" s="583"/>
      <c r="GL34" s="583"/>
      <c r="GM34" s="583"/>
      <c r="GN34" s="583"/>
      <c r="GO34" s="583"/>
      <c r="GP34" s="583"/>
      <c r="GQ34" s="583"/>
      <c r="GR34" s="583"/>
      <c r="GS34" s="583"/>
      <c r="GT34" s="583"/>
      <c r="GU34" s="583"/>
      <c r="GV34" s="583"/>
      <c r="GW34" s="583"/>
      <c r="GX34" s="583"/>
      <c r="GY34" s="583"/>
      <c r="GZ34" s="583"/>
      <c r="HA34" s="583"/>
      <c r="HB34" s="583"/>
      <c r="HC34" s="583"/>
      <c r="HD34" s="583"/>
      <c r="HE34" s="583"/>
      <c r="HF34" s="583"/>
      <c r="HG34" s="583"/>
      <c r="HH34" s="583"/>
      <c r="HI34" s="583"/>
      <c r="HJ34" s="583"/>
      <c r="HK34" s="583"/>
      <c r="HL34" s="583"/>
      <c r="HM34" s="583"/>
      <c r="HN34" s="583"/>
      <c r="HO34" s="583"/>
      <c r="HP34" s="583"/>
      <c r="HQ34" s="583"/>
      <c r="HR34" s="583"/>
      <c r="HS34" s="583"/>
      <c r="HT34" s="583"/>
      <c r="HU34" s="583"/>
      <c r="HV34" s="583"/>
      <c r="HW34" s="583"/>
      <c r="HX34" s="583"/>
      <c r="HY34" s="583"/>
      <c r="HZ34" s="583"/>
      <c r="IA34" s="583"/>
      <c r="IB34" s="583"/>
      <c r="IC34" s="583"/>
      <c r="ID34" s="583"/>
      <c r="IE34" s="583"/>
      <c r="IF34" s="583"/>
      <c r="IG34" s="583"/>
      <c r="IH34" s="583"/>
      <c r="II34" s="583"/>
      <c r="IJ34" s="583"/>
      <c r="IK34" s="583"/>
      <c r="IL34" s="583"/>
      <c r="IM34" s="583"/>
      <c r="IN34" s="583"/>
      <c r="IO34" s="583"/>
      <c r="IP34" s="583"/>
      <c r="IQ34" s="583"/>
      <c r="IR34" s="583"/>
      <c r="IS34" s="583"/>
      <c r="IT34" s="583"/>
      <c r="IU34" s="583"/>
      <c r="IV34" s="583"/>
      <c r="IW34" s="583"/>
      <c r="IX34" s="583"/>
      <c r="IY34" s="583"/>
      <c r="IZ34" s="583"/>
      <c r="JA34" s="583"/>
      <c r="JB34" s="583"/>
      <c r="JC34" s="583"/>
      <c r="JD34" s="583"/>
      <c r="JE34" s="583"/>
      <c r="JF34" s="583"/>
      <c r="JG34" s="583"/>
      <c r="JH34" s="583"/>
      <c r="JI34" s="583"/>
      <c r="JJ34" s="583"/>
      <c r="JK34" s="583"/>
      <c r="JL34" s="583"/>
      <c r="JM34" s="583"/>
      <c r="JN34" s="583"/>
      <c r="JO34" s="583"/>
      <c r="JP34" s="583"/>
      <c r="JQ34" s="583"/>
      <c r="JR34" s="583"/>
      <c r="JS34" s="583"/>
      <c r="JT34" s="583"/>
      <c r="JU34" s="583"/>
      <c r="JV34" s="583"/>
      <c r="JW34" s="583"/>
      <c r="JX34" s="583"/>
      <c r="JY34" s="583"/>
      <c r="JZ34" s="583"/>
      <c r="KA34" s="583"/>
      <c r="KB34" s="583"/>
      <c r="KC34" s="583"/>
      <c r="KD34" s="583"/>
      <c r="KE34" s="583"/>
      <c r="KF34" s="583"/>
      <c r="KG34" s="583"/>
      <c r="KH34" s="583"/>
      <c r="KI34" s="583"/>
      <c r="KJ34" s="583"/>
      <c r="KK34" s="583"/>
      <c r="KL34" s="583"/>
      <c r="KM34" s="583"/>
      <c r="KN34" s="583"/>
      <c r="KO34" s="583"/>
      <c r="KP34" s="583"/>
      <c r="KQ34" s="583"/>
      <c r="KR34" s="583"/>
      <c r="KS34" s="583"/>
      <c r="KT34" s="583"/>
      <c r="KU34" s="583"/>
      <c r="KV34" s="583"/>
      <c r="KW34" s="583"/>
      <c r="KX34" s="583"/>
      <c r="KY34" s="583"/>
      <c r="KZ34" s="583"/>
      <c r="LA34" s="583"/>
      <c r="LB34" s="583"/>
      <c r="LC34" s="583"/>
      <c r="LD34" s="583"/>
      <c r="LE34" s="583"/>
      <c r="LF34" s="583"/>
      <c r="LG34" s="583"/>
      <c r="LH34" s="583"/>
      <c r="LI34" s="583"/>
      <c r="LJ34" s="583"/>
      <c r="LK34" s="583"/>
      <c r="LL34" s="583"/>
      <c r="LM34" s="583"/>
      <c r="LN34" s="583"/>
      <c r="LO34" s="583"/>
      <c r="LP34" s="583"/>
      <c r="LQ34" s="583"/>
      <c r="LR34" s="583"/>
      <c r="LS34" s="583"/>
      <c r="LT34" s="583"/>
      <c r="LU34" s="583"/>
      <c r="LV34" s="583"/>
      <c r="LW34" s="583"/>
      <c r="LX34" s="583"/>
      <c r="LY34" s="583"/>
      <c r="LZ34" s="583"/>
      <c r="MA34" s="583"/>
      <c r="MB34" s="583"/>
      <c r="MC34" s="583"/>
      <c r="MD34" s="583"/>
      <c r="ME34" s="583"/>
      <c r="MF34" s="583"/>
      <c r="MG34" s="583"/>
      <c r="MH34" s="583"/>
      <c r="MI34" s="583"/>
      <c r="MJ34" s="583"/>
      <c r="MK34" s="583"/>
      <c r="ML34" s="583"/>
      <c r="MM34" s="583"/>
      <c r="MN34" s="583"/>
      <c r="MO34" s="583"/>
      <c r="MP34" s="583"/>
      <c r="MQ34" s="583"/>
      <c r="MR34" s="583"/>
      <c r="MS34" s="583"/>
      <c r="MT34" s="583"/>
      <c r="MU34" s="583"/>
      <c r="MV34" s="583"/>
      <c r="MW34" s="583"/>
      <c r="MX34" s="583"/>
      <c r="MY34" s="583"/>
      <c r="MZ34" s="583"/>
      <c r="NA34" s="583"/>
      <c r="NB34" s="583"/>
      <c r="NC34" s="583"/>
      <c r="ND34" s="583"/>
      <c r="NE34" s="583"/>
      <c r="NF34" s="583"/>
      <c r="NG34" s="583"/>
      <c r="NH34" s="583"/>
      <c r="NI34" s="583"/>
      <c r="NJ34" s="583"/>
      <c r="NK34" s="583"/>
      <c r="NL34" s="583"/>
      <c r="NM34" s="583"/>
      <c r="NN34" s="583"/>
      <c r="NO34" s="583"/>
      <c r="NP34" s="583"/>
      <c r="NQ34" s="583"/>
      <c r="NR34" s="583"/>
      <c r="NS34" s="583"/>
      <c r="NT34" s="583"/>
      <c r="NU34" s="583"/>
      <c r="NV34" s="583"/>
      <c r="NW34" s="583"/>
      <c r="NX34" s="583"/>
      <c r="NY34" s="583"/>
      <c r="NZ34" s="583"/>
      <c r="OA34" s="583"/>
      <c r="OB34" s="583"/>
      <c r="OC34" s="583"/>
      <c r="OD34" s="583"/>
      <c r="OE34" s="583"/>
      <c r="OF34" s="583"/>
      <c r="OG34" s="583"/>
      <c r="OH34" s="583"/>
      <c r="OI34" s="583"/>
      <c r="OJ34" s="583"/>
      <c r="OK34" s="583"/>
      <c r="OL34" s="583"/>
      <c r="OM34" s="583"/>
      <c r="ON34" s="583"/>
      <c r="OO34" s="583"/>
      <c r="OP34" s="583"/>
      <c r="OQ34" s="583"/>
      <c r="OR34" s="583"/>
      <c r="OS34" s="583"/>
      <c r="OT34" s="583"/>
      <c r="OU34" s="583"/>
      <c r="OV34" s="583"/>
      <c r="OW34" s="583"/>
      <c r="OX34" s="583"/>
      <c r="OY34" s="583"/>
      <c r="OZ34" s="583"/>
      <c r="PA34" s="583"/>
      <c r="PB34" s="583"/>
      <c r="PC34" s="583"/>
      <c r="PD34" s="583"/>
      <c r="PE34" s="583"/>
      <c r="PF34" s="583"/>
      <c r="PG34" s="583"/>
      <c r="PH34" s="583"/>
      <c r="PI34" s="583"/>
      <c r="PJ34" s="583"/>
      <c r="PK34" s="583"/>
      <c r="PL34" s="583"/>
      <c r="PM34" s="583"/>
      <c r="PN34" s="583"/>
      <c r="PO34" s="583"/>
      <c r="PP34" s="583"/>
      <c r="PQ34" s="583"/>
      <c r="PR34" s="583"/>
      <c r="PS34" s="583"/>
      <c r="PT34" s="583"/>
      <c r="PU34" s="583"/>
      <c r="PV34" s="583"/>
      <c r="PW34" s="583"/>
      <c r="PX34" s="583"/>
      <c r="PY34" s="583"/>
      <c r="PZ34" s="583"/>
      <c r="QA34" s="583"/>
      <c r="QB34" s="583"/>
      <c r="QC34" s="583"/>
      <c r="QD34" s="583"/>
      <c r="QE34" s="583"/>
      <c r="QF34" s="583"/>
      <c r="QG34" s="583"/>
      <c r="QH34" s="583"/>
      <c r="QI34" s="583"/>
      <c r="QJ34" s="583"/>
      <c r="QK34" s="583"/>
      <c r="QL34" s="583"/>
      <c r="QM34" s="583"/>
      <c r="QN34" s="583"/>
      <c r="QO34" s="583"/>
      <c r="QP34" s="583"/>
      <c r="QQ34" s="583"/>
      <c r="QR34" s="583"/>
      <c r="QS34" s="583"/>
      <c r="QT34" s="583"/>
      <c r="QU34" s="583"/>
      <c r="QV34" s="583"/>
      <c r="QW34" s="583"/>
      <c r="QX34" s="583"/>
      <c r="QY34" s="583"/>
      <c r="QZ34" s="583"/>
      <c r="RA34" s="583"/>
      <c r="RB34" s="583"/>
      <c r="RC34" s="583"/>
      <c r="RD34" s="583"/>
      <c r="RE34" s="583"/>
      <c r="RF34" s="583"/>
      <c r="RG34" s="583"/>
      <c r="RH34" s="583"/>
      <c r="RI34" s="583"/>
      <c r="RJ34" s="583"/>
      <c r="RK34" s="583"/>
      <c r="RL34" s="583"/>
      <c r="RM34" s="583"/>
      <c r="RN34" s="583"/>
      <c r="RO34" s="583"/>
      <c r="RP34" s="583"/>
      <c r="RQ34" s="583"/>
      <c r="RR34" s="583"/>
      <c r="RS34" s="583"/>
      <c r="RT34" s="583"/>
      <c r="RU34" s="583"/>
      <c r="RV34" s="583"/>
      <c r="RW34" s="583"/>
      <c r="RX34" s="583"/>
      <c r="RY34" s="583"/>
      <c r="RZ34" s="583"/>
      <c r="SA34" s="583"/>
      <c r="SB34" s="583"/>
      <c r="SC34" s="583"/>
      <c r="SD34" s="583"/>
      <c r="SE34" s="583"/>
      <c r="SF34" s="583"/>
      <c r="SG34" s="583"/>
      <c r="SH34" s="583"/>
      <c r="SI34" s="583"/>
      <c r="SJ34" s="583"/>
      <c r="SK34" s="583"/>
      <c r="SL34" s="583"/>
      <c r="SM34" s="583"/>
      <c r="SN34" s="583"/>
      <c r="SO34" s="583"/>
      <c r="SP34" s="583"/>
      <c r="SQ34" s="583"/>
      <c r="SR34" s="583"/>
      <c r="SS34" s="583"/>
      <c r="ST34" s="583"/>
      <c r="SU34" s="583"/>
      <c r="SV34" s="583"/>
      <c r="SW34" s="583"/>
      <c r="SX34" s="583"/>
      <c r="SY34" s="583"/>
      <c r="SZ34" s="583"/>
      <c r="TA34" s="583"/>
      <c r="TB34" s="583"/>
      <c r="TC34" s="583"/>
      <c r="TD34" s="583"/>
      <c r="TE34" s="583"/>
      <c r="TF34" s="583"/>
      <c r="TG34" s="583"/>
      <c r="TH34" s="583"/>
      <c r="TI34" s="583"/>
      <c r="TJ34" s="583"/>
      <c r="TK34" s="583"/>
      <c r="TL34" s="583"/>
      <c r="TM34" s="583"/>
      <c r="TN34" s="583"/>
      <c r="TO34" s="583"/>
      <c r="TP34" s="583"/>
      <c r="TQ34" s="583"/>
      <c r="TR34" s="583"/>
      <c r="TS34" s="583"/>
      <c r="TT34" s="583"/>
      <c r="TU34" s="583"/>
      <c r="TV34" s="583"/>
      <c r="TW34" s="583"/>
      <c r="TX34" s="583"/>
      <c r="TY34" s="583"/>
      <c r="TZ34" s="583"/>
      <c r="UA34" s="583"/>
      <c r="UB34" s="583"/>
      <c r="UC34" s="583"/>
      <c r="UD34" s="583"/>
      <c r="UE34" s="583"/>
      <c r="UF34" s="583"/>
      <c r="UG34" s="583"/>
      <c r="UH34" s="583"/>
      <c r="UI34" s="583"/>
      <c r="UJ34" s="583"/>
      <c r="UK34" s="583"/>
      <c r="UL34" s="583"/>
      <c r="UM34" s="583"/>
      <c r="UN34" s="583"/>
      <c r="UO34" s="583"/>
      <c r="UP34" s="583"/>
      <c r="UQ34" s="583"/>
      <c r="UR34" s="583"/>
      <c r="US34" s="583"/>
      <c r="UT34" s="583"/>
      <c r="UU34" s="583"/>
      <c r="UV34" s="583"/>
      <c r="UW34" s="583"/>
      <c r="UX34" s="583"/>
      <c r="UY34" s="583"/>
      <c r="UZ34" s="583"/>
      <c r="VA34" s="583"/>
      <c r="VB34" s="583"/>
      <c r="VC34" s="583"/>
      <c r="VD34" s="583"/>
      <c r="VE34" s="583"/>
      <c r="VF34" s="583"/>
      <c r="VG34" s="583"/>
      <c r="VH34" s="583"/>
      <c r="VI34" s="583"/>
      <c r="VJ34" s="583"/>
      <c r="VK34" s="583"/>
      <c r="VL34" s="583"/>
      <c r="VM34" s="583"/>
      <c r="VN34" s="583"/>
      <c r="VO34" s="583"/>
      <c r="VP34" s="583"/>
      <c r="VQ34" s="583"/>
      <c r="VR34" s="583"/>
      <c r="VS34" s="583"/>
      <c r="VT34" s="583"/>
      <c r="VU34" s="583"/>
      <c r="VV34" s="583"/>
      <c r="VW34" s="583"/>
      <c r="VX34" s="583"/>
      <c r="VY34" s="583"/>
      <c r="VZ34" s="583"/>
      <c r="WA34" s="583"/>
      <c r="WB34" s="583"/>
      <c r="WC34" s="583"/>
      <c r="WD34" s="583"/>
      <c r="WE34" s="583"/>
      <c r="WF34" s="583"/>
      <c r="WG34" s="583"/>
      <c r="WH34" s="583"/>
      <c r="WI34" s="583"/>
    </row>
    <row r="35" spans="1:607" ht="15.5">
      <c r="B35" s="892" t="s">
        <v>681</v>
      </c>
      <c r="C35" s="897">
        <f>C19*0.0132/12</f>
        <v>265.09999999999997</v>
      </c>
      <c r="D35" s="898">
        <f>D19*0.014/12</f>
        <v>0</v>
      </c>
      <c r="E35" s="898">
        <f>E19*0.014/12</f>
        <v>0</v>
      </c>
      <c r="F35" s="898">
        <f>F19*0.014/12</f>
        <v>0</v>
      </c>
      <c r="G35" s="898">
        <f>G19*0.014/12</f>
        <v>0</v>
      </c>
      <c r="H35" s="898">
        <f>H19*0.014/12</f>
        <v>0</v>
      </c>
      <c r="I35" s="894"/>
      <c r="J35" s="881" t="s">
        <v>682</v>
      </c>
      <c r="K35" s="886"/>
      <c r="L35" s="583"/>
      <c r="M35" s="583"/>
      <c r="N35" s="583"/>
      <c r="O35" s="583"/>
      <c r="R35" s="898"/>
      <c r="S35" s="898"/>
      <c r="T35" s="894"/>
      <c r="U35" s="894"/>
      <c r="V35" s="898"/>
      <c r="W35" s="898"/>
      <c r="X35" s="927"/>
      <c r="Y35" s="898"/>
      <c r="Z35" s="898"/>
      <c r="AA35" s="898"/>
      <c r="AB35" s="894"/>
      <c r="AC35" s="894"/>
      <c r="AD35" s="898"/>
      <c r="AE35" s="898"/>
      <c r="AF35" s="927"/>
      <c r="AG35" s="898"/>
      <c r="AH35" s="898"/>
      <c r="AI35" s="898"/>
      <c r="AJ35" s="894"/>
      <c r="AK35" s="894"/>
      <c r="AL35" s="898"/>
      <c r="AM35" s="898"/>
      <c r="AN35" s="927"/>
      <c r="AO35" s="898"/>
      <c r="AP35" s="898"/>
      <c r="AQ35" s="898"/>
      <c r="AR35" s="894"/>
      <c r="AS35" s="894"/>
      <c r="AT35" s="898"/>
      <c r="AU35" s="898"/>
      <c r="AV35" s="927"/>
      <c r="AW35" s="898"/>
      <c r="AX35" s="898"/>
      <c r="AY35" s="898"/>
      <c r="AZ35" s="894"/>
      <c r="BA35" s="894"/>
      <c r="BB35" s="898"/>
      <c r="BC35" s="898"/>
      <c r="BD35" s="927"/>
      <c r="BE35" s="898"/>
      <c r="BF35" s="898"/>
      <c r="BG35" s="898"/>
      <c r="BH35" s="894"/>
      <c r="BI35" s="894"/>
      <c r="BJ35" s="898"/>
      <c r="BK35" s="898"/>
      <c r="BL35" s="927"/>
      <c r="BM35" s="898"/>
      <c r="BN35" s="898"/>
      <c r="BO35" s="898"/>
      <c r="BP35" s="894"/>
      <c r="BQ35" s="894"/>
      <c r="BR35" s="898"/>
      <c r="BS35" s="898"/>
      <c r="BT35" s="927"/>
      <c r="BU35" s="898"/>
      <c r="BV35" s="898"/>
      <c r="BW35" s="898"/>
      <c r="BX35" s="898"/>
      <c r="BY35" s="898"/>
      <c r="BZ35" s="898"/>
      <c r="CA35" s="898"/>
      <c r="CB35" s="898"/>
      <c r="CC35" s="898"/>
      <c r="CD35" s="898"/>
      <c r="CE35" s="898"/>
      <c r="CF35" s="898"/>
      <c r="CG35" s="898"/>
      <c r="CH35" s="898"/>
      <c r="CI35" s="898"/>
      <c r="CJ35" s="898"/>
      <c r="CK35" s="898"/>
      <c r="CL35" s="898"/>
      <c r="CM35" s="898"/>
      <c r="CN35" s="898"/>
      <c r="CO35" s="898"/>
      <c r="CP35" s="898"/>
      <c r="CQ35" s="898"/>
      <c r="CR35" s="898"/>
      <c r="CS35" s="898"/>
      <c r="CT35" s="898"/>
      <c r="CU35" s="898"/>
      <c r="CV35" s="898"/>
      <c r="CW35" s="898"/>
      <c r="CX35" s="898"/>
      <c r="CY35" s="898"/>
      <c r="CZ35" s="898"/>
      <c r="DA35" s="898"/>
      <c r="DB35" s="898"/>
      <c r="DC35" s="898"/>
      <c r="DD35" s="898"/>
      <c r="DE35" s="898"/>
      <c r="DF35" s="898"/>
      <c r="DG35" s="898"/>
      <c r="DH35" s="898"/>
      <c r="DI35" s="898"/>
      <c r="DJ35" s="898"/>
      <c r="DK35" s="898"/>
      <c r="DL35" s="898"/>
      <c r="DM35" s="898"/>
      <c r="DN35" s="898"/>
      <c r="DO35" s="898"/>
      <c r="DP35" s="898"/>
      <c r="DQ35" s="898"/>
      <c r="DR35" s="898"/>
      <c r="DS35" s="898"/>
      <c r="DT35" s="898"/>
      <c r="DU35" s="898"/>
      <c r="DV35" s="898"/>
      <c r="DW35" s="898"/>
      <c r="DX35" s="898"/>
      <c r="DY35" s="898"/>
      <c r="DZ35" s="898"/>
      <c r="EA35" s="898"/>
      <c r="EB35" s="898"/>
      <c r="EC35" s="898"/>
      <c r="ED35" s="898"/>
      <c r="EE35" s="898"/>
      <c r="EF35" s="898"/>
      <c r="EG35" s="898"/>
      <c r="EH35" s="898"/>
      <c r="EI35" s="898"/>
      <c r="EJ35" s="898"/>
      <c r="EK35" s="898"/>
      <c r="EL35" s="898"/>
      <c r="EM35" s="898"/>
      <c r="EN35" s="898"/>
      <c r="EO35" s="898"/>
      <c r="EP35" s="898"/>
      <c r="EQ35" s="898"/>
      <c r="ER35" s="898"/>
      <c r="ES35" s="898"/>
      <c r="ET35" s="898"/>
      <c r="EU35" s="898"/>
      <c r="EV35" s="898"/>
      <c r="EW35" s="898"/>
      <c r="EX35" s="898"/>
      <c r="EY35" s="898"/>
      <c r="EZ35" s="898"/>
      <c r="FA35" s="898"/>
      <c r="FB35" s="898"/>
      <c r="FC35" s="898"/>
      <c r="FD35" s="898"/>
      <c r="FE35" s="898"/>
      <c r="FF35" s="898"/>
      <c r="FG35" s="898"/>
      <c r="FH35" s="898"/>
      <c r="FI35" s="898"/>
      <c r="FJ35" s="898"/>
      <c r="FK35" s="898"/>
      <c r="FL35" s="898"/>
      <c r="FM35" s="898"/>
      <c r="FN35" s="898"/>
      <c r="FO35" s="898"/>
      <c r="FP35" s="898"/>
      <c r="FQ35" s="898"/>
      <c r="FR35" s="898"/>
      <c r="FS35" s="898"/>
      <c r="FT35" s="898"/>
      <c r="FU35" s="898"/>
      <c r="FV35" s="898"/>
      <c r="FW35" s="898"/>
      <c r="FX35" s="898"/>
      <c r="FY35" s="898"/>
      <c r="FZ35" s="898"/>
      <c r="GA35" s="898"/>
      <c r="GB35" s="898"/>
      <c r="GC35" s="898"/>
      <c r="GD35" s="898"/>
      <c r="GE35" s="898"/>
      <c r="GF35" s="898"/>
      <c r="GG35" s="898"/>
      <c r="GH35" s="898"/>
      <c r="GI35" s="898"/>
      <c r="GJ35" s="898"/>
      <c r="GK35" s="898"/>
      <c r="GL35" s="898"/>
      <c r="GM35" s="898"/>
      <c r="GN35" s="898"/>
      <c r="GO35" s="898"/>
      <c r="GP35" s="898"/>
      <c r="GQ35" s="898"/>
      <c r="GR35" s="898"/>
      <c r="GS35" s="898"/>
      <c r="GT35" s="898"/>
      <c r="GU35" s="898"/>
      <c r="GV35" s="898"/>
      <c r="GW35" s="898"/>
      <c r="GX35" s="898"/>
      <c r="GY35" s="898"/>
      <c r="GZ35" s="898"/>
      <c r="HA35" s="898"/>
      <c r="HB35" s="898"/>
      <c r="HC35" s="898"/>
      <c r="HD35" s="898"/>
      <c r="HE35" s="898"/>
      <c r="HF35" s="898"/>
      <c r="HG35" s="898"/>
      <c r="HH35" s="898"/>
      <c r="HI35" s="898"/>
      <c r="HJ35" s="898"/>
      <c r="HK35" s="898"/>
      <c r="HL35" s="898"/>
      <c r="HM35" s="898"/>
      <c r="HN35" s="898"/>
      <c r="HO35" s="898"/>
      <c r="HP35" s="898"/>
      <c r="HQ35" s="898"/>
      <c r="HR35" s="898"/>
      <c r="HS35" s="898"/>
      <c r="HT35" s="898"/>
      <c r="HU35" s="898"/>
      <c r="HV35" s="898"/>
      <c r="HW35" s="898"/>
      <c r="HX35" s="898"/>
      <c r="HY35" s="898"/>
      <c r="HZ35" s="898"/>
      <c r="IA35" s="898"/>
      <c r="IB35" s="898"/>
      <c r="IC35" s="898"/>
      <c r="ID35" s="898"/>
      <c r="IE35" s="898"/>
      <c r="IF35" s="898"/>
      <c r="IG35" s="898"/>
      <c r="IH35" s="898"/>
      <c r="II35" s="898"/>
      <c r="IJ35" s="898"/>
      <c r="IK35" s="898"/>
      <c r="IL35" s="898"/>
      <c r="IM35" s="898"/>
      <c r="IN35" s="898"/>
      <c r="IO35" s="898"/>
      <c r="IP35" s="898"/>
      <c r="IQ35" s="898"/>
      <c r="IR35" s="898"/>
      <c r="IS35" s="898"/>
      <c r="IT35" s="898"/>
      <c r="IU35" s="898"/>
      <c r="IV35" s="898"/>
      <c r="IW35" s="898"/>
      <c r="IX35" s="898"/>
      <c r="IY35" s="898"/>
      <c r="IZ35" s="898"/>
      <c r="JA35" s="898"/>
      <c r="JB35" s="898"/>
      <c r="JC35" s="898"/>
      <c r="JD35" s="898"/>
      <c r="JE35" s="898"/>
      <c r="JF35" s="898"/>
      <c r="JG35" s="898"/>
      <c r="JH35" s="898"/>
      <c r="JI35" s="898"/>
      <c r="JJ35" s="898"/>
      <c r="JK35" s="898"/>
      <c r="JL35" s="898"/>
      <c r="JM35" s="898"/>
      <c r="JN35" s="898"/>
      <c r="JO35" s="898"/>
      <c r="JP35" s="898"/>
      <c r="JQ35" s="898"/>
      <c r="JR35" s="898"/>
      <c r="JS35" s="898"/>
      <c r="JT35" s="898"/>
      <c r="JU35" s="898"/>
      <c r="JV35" s="898"/>
      <c r="JW35" s="898"/>
      <c r="JX35" s="898"/>
      <c r="JY35" s="898"/>
      <c r="JZ35" s="898"/>
      <c r="KA35" s="898"/>
      <c r="KB35" s="898"/>
      <c r="KC35" s="898"/>
      <c r="KD35" s="898"/>
      <c r="KE35" s="898"/>
      <c r="KF35" s="898"/>
      <c r="KG35" s="898"/>
      <c r="KH35" s="898"/>
      <c r="KI35" s="898"/>
      <c r="KJ35" s="898"/>
      <c r="KK35" s="898"/>
      <c r="KL35" s="898"/>
      <c r="KM35" s="898"/>
      <c r="KN35" s="898"/>
      <c r="KO35" s="898"/>
      <c r="KP35" s="898"/>
      <c r="KQ35" s="898"/>
      <c r="KR35" s="898"/>
      <c r="KS35" s="898"/>
      <c r="KT35" s="898"/>
      <c r="KU35" s="898"/>
      <c r="KV35" s="898"/>
      <c r="KW35" s="898"/>
      <c r="KX35" s="898"/>
      <c r="KY35" s="898"/>
      <c r="KZ35" s="898"/>
      <c r="LA35" s="898"/>
      <c r="LB35" s="898"/>
      <c r="LC35" s="898"/>
      <c r="LD35" s="898"/>
      <c r="LE35" s="898"/>
      <c r="LF35" s="898"/>
      <c r="LG35" s="898"/>
      <c r="LH35" s="898"/>
      <c r="LI35" s="898"/>
      <c r="LJ35" s="898"/>
      <c r="LK35" s="898"/>
      <c r="LL35" s="898"/>
      <c r="LM35" s="898"/>
      <c r="LN35" s="898"/>
      <c r="LO35" s="898"/>
      <c r="LP35" s="898"/>
      <c r="LQ35" s="898"/>
      <c r="LR35" s="898"/>
      <c r="LS35" s="898"/>
      <c r="LT35" s="898"/>
      <c r="LU35" s="898"/>
      <c r="LV35" s="898"/>
      <c r="LW35" s="898"/>
      <c r="LX35" s="898"/>
      <c r="LY35" s="898"/>
      <c r="LZ35" s="898"/>
      <c r="MA35" s="898"/>
      <c r="MB35" s="898"/>
      <c r="MC35" s="898"/>
      <c r="MD35" s="898"/>
      <c r="ME35" s="898"/>
      <c r="MF35" s="898"/>
      <c r="MG35" s="898"/>
      <c r="MH35" s="898"/>
      <c r="MI35" s="898"/>
      <c r="MJ35" s="898"/>
      <c r="MK35" s="898"/>
      <c r="ML35" s="898"/>
      <c r="MM35" s="898"/>
      <c r="MN35" s="898"/>
      <c r="MO35" s="898"/>
      <c r="MP35" s="898"/>
      <c r="MQ35" s="898"/>
      <c r="MR35" s="898"/>
      <c r="MS35" s="898"/>
      <c r="MT35" s="898"/>
      <c r="MU35" s="898"/>
      <c r="MV35" s="898"/>
      <c r="MW35" s="898"/>
      <c r="MX35" s="898"/>
      <c r="MY35" s="898"/>
      <c r="MZ35" s="898"/>
      <c r="NA35" s="898"/>
      <c r="NB35" s="898"/>
      <c r="NC35" s="898"/>
      <c r="ND35" s="898"/>
      <c r="NE35" s="898"/>
      <c r="NF35" s="898"/>
      <c r="NG35" s="898"/>
      <c r="NH35" s="898"/>
      <c r="NI35" s="898"/>
      <c r="NJ35" s="898"/>
      <c r="NK35" s="898"/>
      <c r="NL35" s="898"/>
      <c r="NM35" s="898"/>
      <c r="NN35" s="898"/>
      <c r="NO35" s="898"/>
      <c r="NP35" s="898"/>
      <c r="NQ35" s="898"/>
      <c r="NR35" s="898"/>
      <c r="NS35" s="898"/>
      <c r="NT35" s="898"/>
      <c r="NU35" s="898"/>
      <c r="NV35" s="898"/>
      <c r="NW35" s="898"/>
      <c r="NX35" s="898"/>
      <c r="NY35" s="898"/>
      <c r="NZ35" s="898"/>
      <c r="OA35" s="898"/>
      <c r="OB35" s="898"/>
      <c r="OC35" s="898"/>
      <c r="OD35" s="898"/>
      <c r="OE35" s="898"/>
      <c r="OF35" s="898"/>
      <c r="OG35" s="898"/>
      <c r="OH35" s="898"/>
      <c r="OI35" s="898"/>
      <c r="OJ35" s="898"/>
      <c r="OK35" s="898"/>
      <c r="OL35" s="898"/>
      <c r="OM35" s="898"/>
      <c r="ON35" s="898"/>
      <c r="OO35" s="898"/>
      <c r="OP35" s="898"/>
      <c r="OQ35" s="898"/>
      <c r="OR35" s="898"/>
      <c r="OS35" s="898"/>
      <c r="OT35" s="898"/>
      <c r="OU35" s="898"/>
      <c r="OV35" s="898"/>
      <c r="OW35" s="898"/>
      <c r="OX35" s="898"/>
      <c r="OY35" s="898"/>
      <c r="OZ35" s="898"/>
      <c r="PA35" s="898"/>
      <c r="PB35" s="898"/>
      <c r="PC35" s="898"/>
      <c r="PD35" s="898"/>
      <c r="PE35" s="898"/>
      <c r="PF35" s="898"/>
      <c r="PG35" s="898"/>
      <c r="PH35" s="898"/>
      <c r="PI35" s="898"/>
      <c r="PJ35" s="898"/>
      <c r="PK35" s="898"/>
      <c r="PL35" s="898"/>
      <c r="PM35" s="898"/>
      <c r="PN35" s="898"/>
      <c r="PO35" s="898"/>
      <c r="PP35" s="898"/>
      <c r="PQ35" s="898"/>
      <c r="PR35" s="898"/>
      <c r="PS35" s="898"/>
      <c r="PT35" s="898"/>
      <c r="PU35" s="898"/>
      <c r="PV35" s="898"/>
      <c r="PW35" s="898"/>
      <c r="PX35" s="898"/>
      <c r="PY35" s="898"/>
      <c r="PZ35" s="898"/>
      <c r="QA35" s="898"/>
      <c r="QB35" s="898"/>
      <c r="QC35" s="898"/>
      <c r="QD35" s="898"/>
      <c r="QE35" s="898"/>
      <c r="QF35" s="898"/>
      <c r="QG35" s="898"/>
      <c r="QH35" s="898"/>
      <c r="QI35" s="898"/>
      <c r="QJ35" s="898"/>
      <c r="QK35" s="898"/>
      <c r="QL35" s="898"/>
      <c r="QM35" s="898"/>
      <c r="QN35" s="898"/>
      <c r="QO35" s="898"/>
      <c r="QP35" s="898"/>
      <c r="QQ35" s="898"/>
      <c r="QR35" s="898"/>
      <c r="QS35" s="898"/>
      <c r="QT35" s="898"/>
      <c r="QU35" s="898"/>
      <c r="QV35" s="898"/>
      <c r="QW35" s="898"/>
      <c r="QX35" s="898"/>
      <c r="QY35" s="898"/>
      <c r="QZ35" s="898"/>
      <c r="RA35" s="898"/>
      <c r="RB35" s="898"/>
      <c r="RC35" s="898"/>
      <c r="RD35" s="898"/>
      <c r="RE35" s="898"/>
      <c r="RF35" s="898"/>
      <c r="RG35" s="898"/>
      <c r="RH35" s="898"/>
      <c r="RI35" s="898"/>
      <c r="RJ35" s="898"/>
      <c r="RK35" s="898"/>
      <c r="RL35" s="898"/>
      <c r="RM35" s="898"/>
      <c r="RN35" s="898"/>
      <c r="RO35" s="898"/>
      <c r="RP35" s="898"/>
      <c r="RQ35" s="898"/>
      <c r="RR35" s="898"/>
      <c r="RS35" s="898"/>
      <c r="RT35" s="898"/>
      <c r="RU35" s="898"/>
      <c r="RV35" s="898"/>
      <c r="RW35" s="898"/>
      <c r="RX35" s="898"/>
      <c r="RY35" s="898"/>
      <c r="RZ35" s="898"/>
      <c r="SA35" s="898"/>
      <c r="SB35" s="898"/>
      <c r="SC35" s="898"/>
      <c r="SD35" s="898"/>
      <c r="SE35" s="898"/>
      <c r="SF35" s="898"/>
      <c r="SG35" s="898"/>
      <c r="SH35" s="898"/>
      <c r="SI35" s="898"/>
      <c r="SJ35" s="898"/>
      <c r="SK35" s="898"/>
      <c r="SL35" s="898"/>
      <c r="SM35" s="898"/>
      <c r="SN35" s="898"/>
      <c r="SO35" s="898"/>
      <c r="SP35" s="898"/>
      <c r="SQ35" s="898"/>
      <c r="SR35" s="898"/>
      <c r="SS35" s="898"/>
      <c r="ST35" s="898"/>
      <c r="SU35" s="898"/>
      <c r="SV35" s="898"/>
      <c r="SW35" s="898"/>
      <c r="SX35" s="898"/>
      <c r="SY35" s="898"/>
      <c r="SZ35" s="898"/>
      <c r="TA35" s="898"/>
      <c r="TB35" s="898"/>
      <c r="TC35" s="898"/>
      <c r="TD35" s="898"/>
      <c r="TE35" s="898"/>
      <c r="TF35" s="898"/>
      <c r="TG35" s="898"/>
      <c r="TH35" s="898"/>
      <c r="TI35" s="898"/>
      <c r="TJ35" s="898"/>
      <c r="TK35" s="898"/>
      <c r="TL35" s="898"/>
      <c r="TM35" s="898"/>
      <c r="TN35" s="898"/>
      <c r="TO35" s="898"/>
      <c r="TP35" s="898"/>
      <c r="TQ35" s="898"/>
      <c r="TR35" s="898"/>
      <c r="TS35" s="898"/>
      <c r="TT35" s="898"/>
      <c r="TU35" s="898"/>
      <c r="TV35" s="898"/>
      <c r="TW35" s="898"/>
      <c r="TX35" s="898"/>
      <c r="TY35" s="898"/>
      <c r="TZ35" s="898"/>
      <c r="UA35" s="898"/>
      <c r="UB35" s="898"/>
      <c r="UC35" s="898"/>
      <c r="UD35" s="898"/>
      <c r="UE35" s="898"/>
      <c r="UF35" s="898"/>
      <c r="UG35" s="898"/>
      <c r="UH35" s="898"/>
      <c r="UI35" s="898"/>
      <c r="UJ35" s="898"/>
      <c r="UK35" s="898"/>
      <c r="UL35" s="898"/>
      <c r="UM35" s="898"/>
      <c r="UN35" s="898"/>
      <c r="UO35" s="898"/>
      <c r="UP35" s="898"/>
      <c r="UQ35" s="898"/>
      <c r="UR35" s="898"/>
      <c r="US35" s="898"/>
      <c r="UT35" s="898"/>
      <c r="UU35" s="898"/>
      <c r="UV35" s="898"/>
      <c r="UW35" s="898"/>
      <c r="UX35" s="898"/>
      <c r="UY35" s="898"/>
      <c r="UZ35" s="898"/>
      <c r="VA35" s="898"/>
      <c r="VB35" s="898"/>
      <c r="VC35" s="898"/>
      <c r="VD35" s="898"/>
      <c r="VE35" s="898"/>
      <c r="VF35" s="898"/>
      <c r="VG35" s="898"/>
      <c r="VH35" s="898"/>
      <c r="VI35" s="898"/>
      <c r="VJ35" s="898"/>
      <c r="VK35" s="898"/>
      <c r="VL35" s="898"/>
      <c r="VM35" s="898"/>
      <c r="VN35" s="898"/>
      <c r="VO35" s="898"/>
      <c r="VP35" s="898"/>
      <c r="VQ35" s="898"/>
      <c r="VR35" s="898"/>
      <c r="VS35" s="898"/>
      <c r="VT35" s="898"/>
      <c r="VU35" s="898"/>
      <c r="VV35" s="898"/>
      <c r="VW35" s="898"/>
      <c r="VX35" s="898"/>
      <c r="VY35" s="898"/>
      <c r="VZ35" s="898"/>
      <c r="WA35" s="898"/>
      <c r="WB35" s="898"/>
      <c r="WC35" s="898"/>
      <c r="WD35" s="898"/>
      <c r="WE35" s="898"/>
      <c r="WF35" s="898"/>
      <c r="WG35" s="898"/>
      <c r="WH35" s="898"/>
      <c r="WI35" s="898"/>
    </row>
    <row r="36" spans="1:607" ht="15.5">
      <c r="B36" s="892" t="s">
        <v>683</v>
      </c>
      <c r="C36" s="897"/>
      <c r="D36" s="898">
        <f>1212/12</f>
        <v>101</v>
      </c>
      <c r="E36" s="898">
        <f t="shared" ref="E36:H36" si="11">1212/12</f>
        <v>101</v>
      </c>
      <c r="F36" s="898">
        <f t="shared" si="11"/>
        <v>101</v>
      </c>
      <c r="G36" s="898">
        <f t="shared" si="11"/>
        <v>101</v>
      </c>
      <c r="H36" s="898">
        <f t="shared" si="11"/>
        <v>101</v>
      </c>
      <c r="I36" s="894"/>
      <c r="J36" s="881" t="s">
        <v>684</v>
      </c>
      <c r="K36" s="886"/>
      <c r="L36" s="583"/>
      <c r="M36" s="583"/>
      <c r="N36" s="583"/>
      <c r="O36" s="583"/>
      <c r="R36" s="898"/>
      <c r="S36" s="898"/>
      <c r="T36" s="894"/>
      <c r="U36" s="894"/>
      <c r="V36" s="898"/>
      <c r="W36" s="898"/>
      <c r="X36" s="927"/>
      <c r="Y36" s="898"/>
      <c r="Z36" s="898"/>
      <c r="AA36" s="898"/>
      <c r="AB36" s="894"/>
      <c r="AC36" s="894"/>
      <c r="AD36" s="898"/>
      <c r="AE36" s="898"/>
      <c r="AF36" s="927"/>
      <c r="AG36" s="898"/>
      <c r="AH36" s="898"/>
      <c r="AI36" s="898"/>
      <c r="AJ36" s="894"/>
      <c r="AK36" s="894"/>
      <c r="AL36" s="898"/>
      <c r="AM36" s="898"/>
      <c r="AN36" s="927"/>
      <c r="AO36" s="898"/>
      <c r="AP36" s="898"/>
      <c r="AQ36" s="898"/>
      <c r="AR36" s="894"/>
      <c r="AS36" s="894"/>
      <c r="AT36" s="898"/>
      <c r="AU36" s="898"/>
      <c r="AV36" s="927"/>
      <c r="AW36" s="898"/>
      <c r="AX36" s="898"/>
      <c r="AY36" s="898"/>
      <c r="AZ36" s="894"/>
      <c r="BA36" s="894"/>
      <c r="BB36" s="898"/>
      <c r="BC36" s="898"/>
      <c r="BD36" s="927"/>
      <c r="BE36" s="898"/>
      <c r="BF36" s="898"/>
      <c r="BG36" s="898"/>
      <c r="BH36" s="894"/>
      <c r="BI36" s="894"/>
      <c r="BJ36" s="898"/>
      <c r="BK36" s="898"/>
      <c r="BL36" s="927"/>
      <c r="BM36" s="898"/>
      <c r="BN36" s="898"/>
      <c r="BO36" s="898"/>
      <c r="BP36" s="894"/>
      <c r="BQ36" s="894"/>
      <c r="BR36" s="898"/>
      <c r="BS36" s="898"/>
      <c r="BT36" s="927"/>
      <c r="BU36" s="898"/>
      <c r="BV36" s="898"/>
      <c r="BW36" s="898"/>
      <c r="BX36" s="898"/>
      <c r="BY36" s="898"/>
      <c r="BZ36" s="898"/>
      <c r="CA36" s="898"/>
      <c r="CB36" s="898"/>
      <c r="CC36" s="898"/>
      <c r="CD36" s="898"/>
      <c r="CE36" s="898"/>
      <c r="CF36" s="898"/>
      <c r="CG36" s="898"/>
      <c r="CH36" s="898"/>
      <c r="CI36" s="898"/>
      <c r="CJ36" s="898"/>
      <c r="CK36" s="898"/>
      <c r="CL36" s="898"/>
      <c r="CM36" s="898"/>
      <c r="CN36" s="898"/>
      <c r="CO36" s="898"/>
      <c r="CP36" s="898"/>
      <c r="CQ36" s="898"/>
      <c r="CR36" s="898"/>
      <c r="CS36" s="898"/>
      <c r="CT36" s="898"/>
      <c r="CU36" s="898"/>
      <c r="CV36" s="898"/>
      <c r="CW36" s="898"/>
      <c r="CX36" s="898"/>
      <c r="CY36" s="898"/>
      <c r="CZ36" s="898"/>
      <c r="DA36" s="898"/>
      <c r="DB36" s="898"/>
      <c r="DC36" s="898"/>
      <c r="DD36" s="898"/>
      <c r="DE36" s="898"/>
      <c r="DF36" s="898"/>
      <c r="DG36" s="898"/>
      <c r="DH36" s="898"/>
      <c r="DI36" s="898"/>
      <c r="DJ36" s="898"/>
      <c r="DK36" s="898"/>
      <c r="DL36" s="898"/>
      <c r="DM36" s="898"/>
      <c r="DN36" s="898"/>
      <c r="DO36" s="898"/>
      <c r="DP36" s="898"/>
      <c r="DQ36" s="898"/>
      <c r="DR36" s="898"/>
      <c r="DS36" s="898"/>
      <c r="DT36" s="898"/>
      <c r="DU36" s="898"/>
      <c r="DV36" s="898"/>
      <c r="DW36" s="898"/>
      <c r="DX36" s="898"/>
      <c r="DY36" s="898"/>
      <c r="DZ36" s="898"/>
      <c r="EA36" s="898"/>
      <c r="EB36" s="898"/>
      <c r="EC36" s="898"/>
      <c r="ED36" s="898"/>
      <c r="EE36" s="898"/>
      <c r="EF36" s="898"/>
      <c r="EG36" s="898"/>
      <c r="EH36" s="898"/>
      <c r="EI36" s="898"/>
      <c r="EJ36" s="898"/>
      <c r="EK36" s="898"/>
      <c r="EL36" s="898"/>
      <c r="EM36" s="898"/>
      <c r="EN36" s="898"/>
      <c r="EO36" s="898"/>
      <c r="EP36" s="898"/>
      <c r="EQ36" s="898"/>
      <c r="ER36" s="898"/>
      <c r="ES36" s="898"/>
      <c r="ET36" s="898"/>
      <c r="EU36" s="898"/>
      <c r="EV36" s="898"/>
      <c r="EW36" s="898"/>
      <c r="EX36" s="898"/>
      <c r="EY36" s="898"/>
      <c r="EZ36" s="898"/>
      <c r="FA36" s="898"/>
      <c r="FB36" s="898"/>
      <c r="FC36" s="898"/>
      <c r="FD36" s="898"/>
      <c r="FE36" s="898"/>
      <c r="FF36" s="898"/>
      <c r="FG36" s="898"/>
      <c r="FH36" s="898"/>
      <c r="FI36" s="898"/>
      <c r="FJ36" s="898"/>
      <c r="FK36" s="898"/>
      <c r="FL36" s="898"/>
      <c r="FM36" s="898"/>
      <c r="FN36" s="898"/>
      <c r="FO36" s="898"/>
      <c r="FP36" s="898"/>
      <c r="FQ36" s="898"/>
      <c r="FR36" s="898"/>
      <c r="FS36" s="898"/>
      <c r="FT36" s="898"/>
      <c r="FU36" s="898"/>
      <c r="FV36" s="898"/>
      <c r="FW36" s="898"/>
      <c r="FX36" s="898"/>
      <c r="FY36" s="898"/>
      <c r="FZ36" s="898"/>
      <c r="GA36" s="898"/>
      <c r="GB36" s="898"/>
      <c r="GC36" s="898"/>
      <c r="GD36" s="898"/>
      <c r="GE36" s="898"/>
      <c r="GF36" s="898"/>
      <c r="GG36" s="898"/>
      <c r="GH36" s="898"/>
      <c r="GI36" s="898"/>
      <c r="GJ36" s="898"/>
      <c r="GK36" s="898"/>
      <c r="GL36" s="898"/>
      <c r="GM36" s="898"/>
      <c r="GN36" s="898"/>
      <c r="GO36" s="898"/>
      <c r="GP36" s="898"/>
      <c r="GQ36" s="898"/>
      <c r="GR36" s="898"/>
      <c r="GS36" s="898"/>
      <c r="GT36" s="898"/>
      <c r="GU36" s="898"/>
      <c r="GV36" s="898"/>
      <c r="GW36" s="898"/>
      <c r="GX36" s="898"/>
      <c r="GY36" s="898"/>
      <c r="GZ36" s="898"/>
      <c r="HA36" s="898"/>
      <c r="HB36" s="898"/>
      <c r="HC36" s="898"/>
      <c r="HD36" s="898"/>
      <c r="HE36" s="898"/>
      <c r="HF36" s="898"/>
      <c r="HG36" s="898"/>
      <c r="HH36" s="898"/>
      <c r="HI36" s="898"/>
      <c r="HJ36" s="898"/>
      <c r="HK36" s="898"/>
      <c r="HL36" s="898"/>
      <c r="HM36" s="898"/>
      <c r="HN36" s="898"/>
      <c r="HO36" s="898"/>
      <c r="HP36" s="898"/>
      <c r="HQ36" s="898"/>
      <c r="HR36" s="898"/>
      <c r="HS36" s="898"/>
      <c r="HT36" s="898"/>
      <c r="HU36" s="898"/>
      <c r="HV36" s="898"/>
      <c r="HW36" s="898"/>
      <c r="HX36" s="898"/>
      <c r="HY36" s="898"/>
      <c r="HZ36" s="898"/>
      <c r="IA36" s="898"/>
      <c r="IB36" s="898"/>
      <c r="IC36" s="898"/>
      <c r="ID36" s="898"/>
      <c r="IE36" s="898"/>
      <c r="IF36" s="898"/>
      <c r="IG36" s="898"/>
      <c r="IH36" s="898"/>
      <c r="II36" s="898"/>
      <c r="IJ36" s="898"/>
      <c r="IK36" s="898"/>
      <c r="IL36" s="898"/>
      <c r="IM36" s="898"/>
      <c r="IN36" s="898"/>
      <c r="IO36" s="898"/>
      <c r="IP36" s="898"/>
      <c r="IQ36" s="898"/>
      <c r="IR36" s="898"/>
      <c r="IS36" s="898"/>
      <c r="IT36" s="898"/>
      <c r="IU36" s="898"/>
      <c r="IV36" s="898"/>
      <c r="IW36" s="898"/>
      <c r="IX36" s="898"/>
      <c r="IY36" s="898"/>
      <c r="IZ36" s="898"/>
      <c r="JA36" s="898"/>
      <c r="JB36" s="898"/>
      <c r="JC36" s="898"/>
      <c r="JD36" s="898"/>
      <c r="JE36" s="898"/>
      <c r="JF36" s="898"/>
      <c r="JG36" s="898"/>
      <c r="JH36" s="898"/>
      <c r="JI36" s="898"/>
      <c r="JJ36" s="898"/>
      <c r="JK36" s="898"/>
      <c r="JL36" s="898"/>
      <c r="JM36" s="898"/>
      <c r="JN36" s="898"/>
      <c r="JO36" s="898"/>
      <c r="JP36" s="898"/>
      <c r="JQ36" s="898"/>
      <c r="JR36" s="898"/>
      <c r="JS36" s="898"/>
      <c r="JT36" s="898"/>
      <c r="JU36" s="898"/>
      <c r="JV36" s="898"/>
      <c r="JW36" s="898"/>
      <c r="JX36" s="898"/>
      <c r="JY36" s="898"/>
      <c r="JZ36" s="898"/>
      <c r="KA36" s="898"/>
      <c r="KB36" s="898"/>
      <c r="KC36" s="898"/>
      <c r="KD36" s="898"/>
      <c r="KE36" s="898"/>
      <c r="KF36" s="898"/>
      <c r="KG36" s="898"/>
      <c r="KH36" s="898"/>
      <c r="KI36" s="898"/>
      <c r="KJ36" s="898"/>
      <c r="KK36" s="898"/>
      <c r="KL36" s="898"/>
      <c r="KM36" s="898"/>
      <c r="KN36" s="898"/>
      <c r="KO36" s="898"/>
      <c r="KP36" s="898"/>
      <c r="KQ36" s="898"/>
      <c r="KR36" s="898"/>
      <c r="KS36" s="898"/>
      <c r="KT36" s="898"/>
      <c r="KU36" s="898"/>
      <c r="KV36" s="898"/>
      <c r="KW36" s="898"/>
      <c r="KX36" s="898"/>
      <c r="KY36" s="898"/>
      <c r="KZ36" s="898"/>
      <c r="LA36" s="898"/>
      <c r="LB36" s="898"/>
      <c r="LC36" s="898"/>
      <c r="LD36" s="898"/>
      <c r="LE36" s="898"/>
      <c r="LF36" s="898"/>
      <c r="LG36" s="898"/>
      <c r="LH36" s="898"/>
      <c r="LI36" s="898"/>
      <c r="LJ36" s="898"/>
      <c r="LK36" s="898"/>
      <c r="LL36" s="898"/>
      <c r="LM36" s="898"/>
      <c r="LN36" s="898"/>
      <c r="LO36" s="898"/>
      <c r="LP36" s="898"/>
      <c r="LQ36" s="898"/>
      <c r="LR36" s="898"/>
      <c r="LS36" s="898"/>
      <c r="LT36" s="898"/>
      <c r="LU36" s="898"/>
      <c r="LV36" s="898"/>
      <c r="LW36" s="898"/>
      <c r="LX36" s="898"/>
      <c r="LY36" s="898"/>
      <c r="LZ36" s="898"/>
      <c r="MA36" s="898"/>
      <c r="MB36" s="898"/>
      <c r="MC36" s="898"/>
      <c r="MD36" s="898"/>
      <c r="ME36" s="898"/>
      <c r="MF36" s="898"/>
      <c r="MG36" s="898"/>
      <c r="MH36" s="898"/>
      <c r="MI36" s="898"/>
      <c r="MJ36" s="898"/>
      <c r="MK36" s="898"/>
      <c r="ML36" s="898"/>
      <c r="MM36" s="898"/>
      <c r="MN36" s="898"/>
      <c r="MO36" s="898"/>
      <c r="MP36" s="898"/>
      <c r="MQ36" s="898"/>
      <c r="MR36" s="898"/>
      <c r="MS36" s="898"/>
      <c r="MT36" s="898"/>
      <c r="MU36" s="898"/>
      <c r="MV36" s="898"/>
      <c r="MW36" s="898"/>
      <c r="MX36" s="898"/>
      <c r="MY36" s="898"/>
      <c r="MZ36" s="898"/>
      <c r="NA36" s="898"/>
      <c r="NB36" s="898"/>
      <c r="NC36" s="898"/>
      <c r="ND36" s="898"/>
      <c r="NE36" s="898"/>
      <c r="NF36" s="898"/>
      <c r="NG36" s="898"/>
      <c r="NH36" s="898"/>
      <c r="NI36" s="898"/>
      <c r="NJ36" s="898"/>
      <c r="NK36" s="898"/>
      <c r="NL36" s="898"/>
      <c r="NM36" s="898"/>
      <c r="NN36" s="898"/>
      <c r="NO36" s="898"/>
      <c r="NP36" s="898"/>
      <c r="NQ36" s="898"/>
      <c r="NR36" s="898"/>
      <c r="NS36" s="898"/>
      <c r="NT36" s="898"/>
      <c r="NU36" s="898"/>
      <c r="NV36" s="898"/>
      <c r="NW36" s="898"/>
      <c r="NX36" s="898"/>
      <c r="NY36" s="898"/>
      <c r="NZ36" s="898"/>
      <c r="OA36" s="898"/>
      <c r="OB36" s="898"/>
      <c r="OC36" s="898"/>
      <c r="OD36" s="898"/>
      <c r="OE36" s="898"/>
      <c r="OF36" s="898"/>
      <c r="OG36" s="898"/>
      <c r="OH36" s="898"/>
      <c r="OI36" s="898"/>
      <c r="OJ36" s="898"/>
      <c r="OK36" s="898"/>
      <c r="OL36" s="898"/>
      <c r="OM36" s="898"/>
      <c r="ON36" s="898"/>
      <c r="OO36" s="898"/>
      <c r="OP36" s="898"/>
      <c r="OQ36" s="898"/>
      <c r="OR36" s="898"/>
      <c r="OS36" s="898"/>
      <c r="OT36" s="898"/>
      <c r="OU36" s="898"/>
      <c r="OV36" s="898"/>
      <c r="OW36" s="898"/>
      <c r="OX36" s="898"/>
      <c r="OY36" s="898"/>
      <c r="OZ36" s="898"/>
      <c r="PA36" s="898"/>
      <c r="PB36" s="898"/>
      <c r="PC36" s="898"/>
      <c r="PD36" s="898"/>
      <c r="PE36" s="898"/>
      <c r="PF36" s="898"/>
      <c r="PG36" s="898"/>
      <c r="PH36" s="898"/>
      <c r="PI36" s="898"/>
      <c r="PJ36" s="898"/>
      <c r="PK36" s="898"/>
      <c r="PL36" s="898"/>
      <c r="PM36" s="898"/>
      <c r="PN36" s="898"/>
      <c r="PO36" s="898"/>
      <c r="PP36" s="898"/>
      <c r="PQ36" s="898"/>
      <c r="PR36" s="898"/>
      <c r="PS36" s="898"/>
      <c r="PT36" s="898"/>
      <c r="PU36" s="898"/>
      <c r="PV36" s="898"/>
      <c r="PW36" s="898"/>
      <c r="PX36" s="898"/>
      <c r="PY36" s="898"/>
      <c r="PZ36" s="898"/>
      <c r="QA36" s="898"/>
      <c r="QB36" s="898"/>
      <c r="QC36" s="898"/>
      <c r="QD36" s="898"/>
      <c r="QE36" s="898"/>
      <c r="QF36" s="898"/>
      <c r="QG36" s="898"/>
      <c r="QH36" s="898"/>
      <c r="QI36" s="898"/>
      <c r="QJ36" s="898"/>
      <c r="QK36" s="898"/>
      <c r="QL36" s="898"/>
      <c r="QM36" s="898"/>
      <c r="QN36" s="898"/>
      <c r="QO36" s="898"/>
      <c r="QP36" s="898"/>
      <c r="QQ36" s="898"/>
      <c r="QR36" s="898"/>
      <c r="QS36" s="898"/>
      <c r="QT36" s="898"/>
      <c r="QU36" s="898"/>
      <c r="QV36" s="898"/>
      <c r="QW36" s="898"/>
      <c r="QX36" s="898"/>
      <c r="QY36" s="898"/>
      <c r="QZ36" s="898"/>
      <c r="RA36" s="898"/>
      <c r="RB36" s="898"/>
      <c r="RC36" s="898"/>
      <c r="RD36" s="898"/>
      <c r="RE36" s="898"/>
      <c r="RF36" s="898"/>
      <c r="RG36" s="898"/>
      <c r="RH36" s="898"/>
      <c r="RI36" s="898"/>
      <c r="RJ36" s="898"/>
      <c r="RK36" s="898"/>
      <c r="RL36" s="898"/>
      <c r="RM36" s="898"/>
      <c r="RN36" s="898"/>
      <c r="RO36" s="898"/>
      <c r="RP36" s="898"/>
      <c r="RQ36" s="898"/>
      <c r="RR36" s="898"/>
      <c r="RS36" s="898"/>
      <c r="RT36" s="898"/>
      <c r="RU36" s="898"/>
      <c r="RV36" s="898"/>
      <c r="RW36" s="898"/>
      <c r="RX36" s="898"/>
      <c r="RY36" s="898"/>
      <c r="RZ36" s="898"/>
      <c r="SA36" s="898"/>
      <c r="SB36" s="898"/>
      <c r="SC36" s="898"/>
      <c r="SD36" s="898"/>
      <c r="SE36" s="898"/>
      <c r="SF36" s="898"/>
      <c r="SG36" s="898"/>
      <c r="SH36" s="898"/>
      <c r="SI36" s="898"/>
      <c r="SJ36" s="898"/>
      <c r="SK36" s="898"/>
      <c r="SL36" s="898"/>
      <c r="SM36" s="898"/>
      <c r="SN36" s="898"/>
      <c r="SO36" s="898"/>
      <c r="SP36" s="898"/>
      <c r="SQ36" s="898"/>
      <c r="SR36" s="898"/>
      <c r="SS36" s="898"/>
      <c r="ST36" s="898"/>
      <c r="SU36" s="898"/>
      <c r="SV36" s="898"/>
      <c r="SW36" s="898"/>
      <c r="SX36" s="898"/>
      <c r="SY36" s="898"/>
      <c r="SZ36" s="898"/>
      <c r="TA36" s="898"/>
      <c r="TB36" s="898"/>
      <c r="TC36" s="898"/>
      <c r="TD36" s="898"/>
      <c r="TE36" s="898"/>
      <c r="TF36" s="898"/>
      <c r="TG36" s="898"/>
      <c r="TH36" s="898"/>
      <c r="TI36" s="898"/>
      <c r="TJ36" s="898"/>
      <c r="TK36" s="898"/>
      <c r="TL36" s="898"/>
      <c r="TM36" s="898"/>
      <c r="TN36" s="898"/>
      <c r="TO36" s="898"/>
      <c r="TP36" s="898"/>
      <c r="TQ36" s="898"/>
      <c r="TR36" s="898"/>
      <c r="TS36" s="898"/>
      <c r="TT36" s="898"/>
      <c r="TU36" s="898"/>
      <c r="TV36" s="898"/>
      <c r="TW36" s="898"/>
      <c r="TX36" s="898"/>
      <c r="TY36" s="898"/>
      <c r="TZ36" s="898"/>
      <c r="UA36" s="898"/>
      <c r="UB36" s="898"/>
      <c r="UC36" s="898"/>
      <c r="UD36" s="898"/>
      <c r="UE36" s="898"/>
      <c r="UF36" s="898"/>
      <c r="UG36" s="898"/>
      <c r="UH36" s="898"/>
      <c r="UI36" s="898"/>
      <c r="UJ36" s="898"/>
      <c r="UK36" s="898"/>
      <c r="UL36" s="898"/>
      <c r="UM36" s="898"/>
      <c r="UN36" s="898"/>
      <c r="UO36" s="898"/>
      <c r="UP36" s="898"/>
      <c r="UQ36" s="898"/>
      <c r="UR36" s="898"/>
      <c r="US36" s="898"/>
      <c r="UT36" s="898"/>
      <c r="UU36" s="898"/>
      <c r="UV36" s="898"/>
      <c r="UW36" s="898"/>
      <c r="UX36" s="898"/>
      <c r="UY36" s="898"/>
      <c r="UZ36" s="898"/>
      <c r="VA36" s="898"/>
      <c r="VB36" s="898"/>
      <c r="VC36" s="898"/>
      <c r="VD36" s="898"/>
      <c r="VE36" s="898"/>
      <c r="VF36" s="898"/>
      <c r="VG36" s="898"/>
      <c r="VH36" s="898"/>
      <c r="VI36" s="898"/>
      <c r="VJ36" s="898"/>
      <c r="VK36" s="898"/>
      <c r="VL36" s="898"/>
      <c r="VM36" s="898"/>
      <c r="VN36" s="898"/>
      <c r="VO36" s="898"/>
      <c r="VP36" s="898"/>
      <c r="VQ36" s="898"/>
      <c r="VR36" s="898"/>
      <c r="VS36" s="898"/>
      <c r="VT36" s="898"/>
      <c r="VU36" s="898"/>
      <c r="VV36" s="898"/>
      <c r="VW36" s="898"/>
      <c r="VX36" s="898"/>
      <c r="VY36" s="898"/>
      <c r="VZ36" s="898"/>
      <c r="WA36" s="898"/>
      <c r="WB36" s="898"/>
      <c r="WC36" s="898"/>
      <c r="WD36" s="898"/>
      <c r="WE36" s="898"/>
      <c r="WF36" s="898"/>
      <c r="WG36" s="898"/>
      <c r="WH36" s="898"/>
      <c r="WI36" s="898"/>
    </row>
    <row r="37" spans="1:607" ht="15.5">
      <c r="B37" s="892" t="s">
        <v>58</v>
      </c>
      <c r="C37" s="897">
        <v>275</v>
      </c>
      <c r="D37" s="898">
        <v>154</v>
      </c>
      <c r="E37" s="898">
        <v>160</v>
      </c>
      <c r="F37" s="898">
        <v>175</v>
      </c>
      <c r="G37" s="898">
        <v>207</v>
      </c>
      <c r="H37" s="898">
        <v>236</v>
      </c>
      <c r="J37" s="894" t="s">
        <v>685</v>
      </c>
      <c r="K37" s="886"/>
      <c r="L37" s="583"/>
      <c r="M37" s="583"/>
      <c r="R37" s="583"/>
      <c r="S37" s="583"/>
      <c r="T37" s="583"/>
      <c r="U37" s="583"/>
      <c r="V37" s="583"/>
      <c r="W37" s="583"/>
      <c r="X37" s="583"/>
      <c r="Y37" s="583"/>
      <c r="Z37" s="583"/>
      <c r="AA37" s="583"/>
      <c r="AB37" s="583"/>
      <c r="AC37" s="583"/>
      <c r="AD37" s="583"/>
      <c r="AE37" s="583"/>
      <c r="AF37" s="583"/>
      <c r="AG37" s="583"/>
      <c r="AH37" s="583"/>
      <c r="AI37" s="583"/>
      <c r="AJ37" s="583"/>
      <c r="AK37" s="583"/>
      <c r="AL37" s="583"/>
      <c r="AM37" s="583"/>
      <c r="AN37" s="583"/>
      <c r="AO37" s="583"/>
      <c r="AP37" s="583"/>
      <c r="AQ37" s="583"/>
      <c r="AR37" s="583"/>
      <c r="AS37" s="583"/>
      <c r="AT37" s="583"/>
      <c r="AU37" s="583"/>
      <c r="AV37" s="583"/>
      <c r="AW37" s="583"/>
      <c r="AX37" s="583"/>
      <c r="AY37" s="583"/>
      <c r="AZ37" s="583"/>
      <c r="BA37" s="583"/>
      <c r="BB37" s="583"/>
      <c r="BC37" s="583"/>
      <c r="BD37" s="583"/>
      <c r="BE37" s="583"/>
      <c r="BF37" s="583"/>
      <c r="BG37" s="583"/>
      <c r="BH37" s="583"/>
      <c r="BI37" s="583"/>
      <c r="BJ37" s="583"/>
      <c r="BK37" s="583"/>
      <c r="BL37" s="583"/>
      <c r="BM37" s="583"/>
      <c r="BN37" s="583"/>
      <c r="BO37" s="583"/>
      <c r="BP37" s="583"/>
      <c r="BQ37" s="583"/>
      <c r="BR37" s="583"/>
      <c r="BS37" s="583"/>
      <c r="BT37" s="583"/>
      <c r="BU37" s="583"/>
      <c r="BV37" s="583"/>
      <c r="BW37" s="583"/>
      <c r="BX37" s="583"/>
      <c r="BY37" s="583"/>
      <c r="BZ37" s="583"/>
      <c r="CA37" s="583"/>
      <c r="CB37" s="583"/>
      <c r="CC37" s="583"/>
      <c r="CD37" s="583"/>
      <c r="CE37" s="583"/>
      <c r="CF37" s="583"/>
      <c r="CG37" s="583"/>
      <c r="CH37" s="583"/>
      <c r="CI37" s="583"/>
      <c r="CJ37" s="583"/>
      <c r="CK37" s="583"/>
      <c r="CL37" s="583"/>
      <c r="CM37" s="583"/>
      <c r="CN37" s="583"/>
      <c r="CO37" s="583"/>
      <c r="CP37" s="583"/>
      <c r="CQ37" s="583"/>
      <c r="CR37" s="583"/>
      <c r="CS37" s="583"/>
      <c r="CT37" s="583"/>
      <c r="CU37" s="583"/>
      <c r="CV37" s="583"/>
      <c r="CW37" s="583"/>
      <c r="CX37" s="583"/>
      <c r="CY37" s="583"/>
      <c r="CZ37" s="583"/>
      <c r="DA37" s="583"/>
      <c r="DB37" s="583"/>
      <c r="DC37" s="583"/>
      <c r="DD37" s="583"/>
      <c r="DE37" s="583"/>
      <c r="DF37" s="583"/>
      <c r="DG37" s="583"/>
      <c r="DH37" s="583"/>
      <c r="DI37" s="583"/>
      <c r="DJ37" s="583"/>
      <c r="DK37" s="583"/>
      <c r="DL37" s="583"/>
      <c r="DM37" s="583"/>
      <c r="DN37" s="583"/>
      <c r="DO37" s="583"/>
      <c r="DP37" s="583"/>
      <c r="DQ37" s="583"/>
      <c r="DR37" s="583"/>
      <c r="DS37" s="583"/>
      <c r="DT37" s="583"/>
      <c r="DU37" s="583"/>
      <c r="DV37" s="583"/>
      <c r="DW37" s="583"/>
      <c r="DX37" s="583"/>
      <c r="DY37" s="583"/>
      <c r="DZ37" s="583"/>
      <c r="EA37" s="583"/>
      <c r="EB37" s="583"/>
      <c r="EC37" s="583"/>
      <c r="ED37" s="583"/>
      <c r="EE37" s="583"/>
      <c r="EF37" s="583"/>
      <c r="EG37" s="583"/>
      <c r="EH37" s="583"/>
      <c r="EI37" s="583"/>
      <c r="EJ37" s="583"/>
      <c r="EK37" s="583"/>
      <c r="EL37" s="583"/>
      <c r="EM37" s="583"/>
      <c r="EN37" s="583"/>
      <c r="EO37" s="583"/>
      <c r="EP37" s="583"/>
      <c r="EQ37" s="583"/>
      <c r="ER37" s="583"/>
      <c r="ES37" s="583"/>
      <c r="ET37" s="583"/>
      <c r="EU37" s="583"/>
      <c r="EV37" s="583"/>
      <c r="EW37" s="583"/>
      <c r="EX37" s="583"/>
      <c r="EY37" s="583"/>
      <c r="EZ37" s="583"/>
      <c r="FA37" s="583"/>
      <c r="FB37" s="583"/>
      <c r="FC37" s="583"/>
      <c r="FD37" s="583"/>
      <c r="FE37" s="583"/>
      <c r="FF37" s="583"/>
      <c r="FG37" s="583"/>
      <c r="FH37" s="583"/>
      <c r="FI37" s="583"/>
      <c r="FJ37" s="583"/>
      <c r="FK37" s="583"/>
      <c r="FL37" s="583"/>
      <c r="FM37" s="583"/>
      <c r="FN37" s="583"/>
      <c r="FO37" s="583"/>
      <c r="FP37" s="583"/>
      <c r="FQ37" s="583"/>
      <c r="FR37" s="583"/>
      <c r="FS37" s="583"/>
      <c r="FT37" s="583"/>
      <c r="FU37" s="583"/>
      <c r="FV37" s="583"/>
      <c r="FW37" s="583"/>
      <c r="FX37" s="583"/>
      <c r="FY37" s="583"/>
      <c r="FZ37" s="583"/>
      <c r="GA37" s="583"/>
      <c r="GB37" s="583"/>
      <c r="GC37" s="583"/>
      <c r="GD37" s="583"/>
      <c r="GE37" s="583"/>
      <c r="GF37" s="583"/>
      <c r="GG37" s="583"/>
      <c r="GH37" s="583"/>
      <c r="GI37" s="583"/>
      <c r="GJ37" s="583"/>
      <c r="GK37" s="583"/>
      <c r="GL37" s="583"/>
      <c r="GM37" s="583"/>
      <c r="GN37" s="583"/>
      <c r="GO37" s="583"/>
      <c r="GP37" s="583"/>
      <c r="GQ37" s="583"/>
      <c r="GR37" s="583"/>
      <c r="GS37" s="583"/>
      <c r="GT37" s="583"/>
      <c r="GU37" s="583"/>
      <c r="GV37" s="583"/>
      <c r="GW37" s="583"/>
      <c r="GX37" s="583"/>
      <c r="GY37" s="583"/>
      <c r="GZ37" s="583"/>
      <c r="HA37" s="583"/>
      <c r="HB37" s="583"/>
      <c r="HC37" s="583"/>
      <c r="HD37" s="583"/>
      <c r="HE37" s="583"/>
      <c r="HF37" s="583"/>
      <c r="HG37" s="583"/>
      <c r="HH37" s="583"/>
      <c r="HI37" s="583"/>
      <c r="HJ37" s="583"/>
      <c r="HK37" s="583"/>
      <c r="HL37" s="583"/>
      <c r="HM37" s="583"/>
      <c r="HN37" s="583"/>
      <c r="HO37" s="583"/>
      <c r="HP37" s="583"/>
      <c r="HQ37" s="583"/>
      <c r="HR37" s="583"/>
      <c r="HS37" s="583"/>
      <c r="HT37" s="583"/>
      <c r="HU37" s="583"/>
      <c r="HV37" s="583"/>
      <c r="HW37" s="583"/>
      <c r="HX37" s="583"/>
      <c r="HY37" s="583"/>
      <c r="HZ37" s="583"/>
      <c r="IA37" s="583"/>
      <c r="IB37" s="583"/>
      <c r="IC37" s="583"/>
      <c r="ID37" s="583"/>
      <c r="IE37" s="583"/>
      <c r="IF37" s="583"/>
      <c r="IG37" s="583"/>
      <c r="IH37" s="583"/>
      <c r="II37" s="583"/>
      <c r="IJ37" s="583"/>
      <c r="IK37" s="583"/>
      <c r="IL37" s="583"/>
      <c r="IM37" s="583"/>
      <c r="IN37" s="583"/>
      <c r="IO37" s="583"/>
      <c r="IP37" s="583"/>
      <c r="IQ37" s="583"/>
      <c r="IR37" s="583"/>
      <c r="IS37" s="583"/>
      <c r="IT37" s="583"/>
      <c r="IU37" s="583"/>
      <c r="IV37" s="583"/>
      <c r="IW37" s="583"/>
      <c r="IX37" s="583"/>
      <c r="IY37" s="583"/>
      <c r="IZ37" s="583"/>
      <c r="JA37" s="583"/>
      <c r="JB37" s="583"/>
      <c r="JC37" s="583"/>
      <c r="JD37" s="583"/>
      <c r="JE37" s="583"/>
      <c r="JF37" s="583"/>
      <c r="JG37" s="583"/>
      <c r="JH37" s="583"/>
      <c r="JI37" s="583"/>
      <c r="JJ37" s="583"/>
      <c r="JK37" s="583"/>
      <c r="JL37" s="583"/>
      <c r="JM37" s="583"/>
      <c r="JN37" s="583"/>
      <c r="JO37" s="583"/>
      <c r="JP37" s="583"/>
      <c r="JQ37" s="583"/>
      <c r="JR37" s="583"/>
      <c r="JS37" s="583"/>
      <c r="JT37" s="583"/>
      <c r="JU37" s="583"/>
      <c r="JV37" s="583"/>
      <c r="JW37" s="583"/>
      <c r="JX37" s="583"/>
      <c r="JY37" s="583"/>
      <c r="JZ37" s="583"/>
      <c r="KA37" s="583"/>
      <c r="KB37" s="583"/>
      <c r="KC37" s="583"/>
      <c r="KD37" s="583"/>
      <c r="KE37" s="583"/>
      <c r="KF37" s="583"/>
      <c r="KG37" s="583"/>
      <c r="KH37" s="583"/>
      <c r="KI37" s="583"/>
      <c r="KJ37" s="583"/>
      <c r="KK37" s="583"/>
      <c r="KL37" s="583"/>
      <c r="KM37" s="583"/>
      <c r="KN37" s="583"/>
      <c r="KO37" s="583"/>
      <c r="KP37" s="583"/>
      <c r="KQ37" s="583"/>
      <c r="KR37" s="583"/>
      <c r="KS37" s="583"/>
      <c r="KT37" s="583"/>
      <c r="KU37" s="583"/>
      <c r="KV37" s="583"/>
      <c r="KW37" s="583"/>
      <c r="KX37" s="583"/>
      <c r="KY37" s="583"/>
      <c r="KZ37" s="583"/>
      <c r="LA37" s="583"/>
      <c r="LB37" s="583"/>
      <c r="LC37" s="583"/>
      <c r="LD37" s="583"/>
      <c r="LE37" s="583"/>
      <c r="LF37" s="583"/>
      <c r="LG37" s="583"/>
      <c r="LH37" s="583"/>
      <c r="LI37" s="583"/>
      <c r="LJ37" s="583"/>
      <c r="LK37" s="583"/>
      <c r="LL37" s="583"/>
      <c r="LM37" s="583"/>
      <c r="LN37" s="583"/>
      <c r="LO37" s="583"/>
      <c r="LP37" s="583"/>
      <c r="LQ37" s="583"/>
      <c r="LR37" s="583"/>
      <c r="LS37" s="583"/>
      <c r="LT37" s="583"/>
      <c r="LU37" s="583"/>
      <c r="LV37" s="583"/>
      <c r="LW37" s="583"/>
      <c r="LX37" s="583"/>
      <c r="LY37" s="583"/>
      <c r="LZ37" s="583"/>
      <c r="MA37" s="583"/>
      <c r="MB37" s="583"/>
      <c r="MC37" s="583"/>
      <c r="MD37" s="583"/>
      <c r="ME37" s="583"/>
      <c r="MF37" s="583"/>
      <c r="MG37" s="583"/>
      <c r="MH37" s="583"/>
      <c r="MI37" s="583"/>
      <c r="MJ37" s="583"/>
      <c r="MK37" s="583"/>
      <c r="ML37" s="583"/>
      <c r="MM37" s="583"/>
      <c r="MN37" s="583"/>
      <c r="MO37" s="583"/>
      <c r="MP37" s="583"/>
      <c r="MQ37" s="583"/>
      <c r="MR37" s="583"/>
      <c r="MS37" s="583"/>
      <c r="MT37" s="583"/>
      <c r="MU37" s="583"/>
      <c r="MV37" s="583"/>
      <c r="MW37" s="583"/>
      <c r="MX37" s="583"/>
      <c r="MY37" s="583"/>
      <c r="MZ37" s="583"/>
      <c r="NA37" s="583"/>
      <c r="NB37" s="583"/>
      <c r="NC37" s="583"/>
      <c r="ND37" s="583"/>
      <c r="NE37" s="583"/>
      <c r="NF37" s="583"/>
      <c r="NG37" s="583"/>
      <c r="NH37" s="583"/>
      <c r="NI37" s="583"/>
      <c r="NJ37" s="583"/>
      <c r="NK37" s="583"/>
      <c r="NL37" s="583"/>
      <c r="NM37" s="583"/>
      <c r="NN37" s="583"/>
      <c r="NO37" s="583"/>
      <c r="NP37" s="583"/>
      <c r="NQ37" s="583"/>
      <c r="NR37" s="583"/>
      <c r="NS37" s="583"/>
      <c r="NT37" s="583"/>
      <c r="NU37" s="583"/>
      <c r="NV37" s="583"/>
      <c r="NW37" s="583"/>
      <c r="NX37" s="583"/>
      <c r="NY37" s="583"/>
      <c r="NZ37" s="583"/>
      <c r="OA37" s="583"/>
      <c r="OB37" s="583"/>
      <c r="OC37" s="583"/>
      <c r="OD37" s="583"/>
      <c r="OE37" s="583"/>
      <c r="OF37" s="583"/>
      <c r="OG37" s="583"/>
      <c r="OH37" s="583"/>
      <c r="OI37" s="583"/>
      <c r="OJ37" s="583"/>
      <c r="OK37" s="583"/>
      <c r="OL37" s="583"/>
      <c r="OM37" s="583"/>
      <c r="ON37" s="583"/>
      <c r="OO37" s="583"/>
      <c r="OP37" s="583"/>
      <c r="OQ37" s="583"/>
      <c r="OR37" s="583"/>
      <c r="OS37" s="583"/>
      <c r="OT37" s="583"/>
      <c r="OU37" s="583"/>
      <c r="OV37" s="583"/>
      <c r="OW37" s="583"/>
      <c r="OX37" s="583"/>
      <c r="OY37" s="583"/>
      <c r="OZ37" s="583"/>
      <c r="PA37" s="583"/>
      <c r="PB37" s="583"/>
      <c r="PC37" s="583"/>
      <c r="PD37" s="583"/>
      <c r="PE37" s="583"/>
      <c r="PF37" s="583"/>
      <c r="PG37" s="583"/>
      <c r="PH37" s="583"/>
      <c r="PI37" s="583"/>
      <c r="PJ37" s="583"/>
      <c r="PK37" s="583"/>
      <c r="PL37" s="583"/>
      <c r="PM37" s="583"/>
      <c r="PN37" s="583"/>
      <c r="PO37" s="583"/>
      <c r="PP37" s="583"/>
      <c r="PQ37" s="583"/>
      <c r="PR37" s="583"/>
      <c r="PS37" s="583"/>
      <c r="PT37" s="583"/>
      <c r="PU37" s="583"/>
      <c r="PV37" s="583"/>
      <c r="PW37" s="583"/>
      <c r="PX37" s="583"/>
      <c r="PY37" s="583"/>
      <c r="PZ37" s="583"/>
      <c r="QA37" s="583"/>
      <c r="QB37" s="583"/>
      <c r="QC37" s="583"/>
      <c r="QD37" s="583"/>
      <c r="QE37" s="583"/>
      <c r="QF37" s="583"/>
      <c r="QG37" s="583"/>
      <c r="QH37" s="583"/>
      <c r="QI37" s="583"/>
      <c r="QJ37" s="583"/>
      <c r="QK37" s="583"/>
      <c r="QL37" s="583"/>
      <c r="QM37" s="583"/>
      <c r="QN37" s="583"/>
      <c r="QO37" s="583"/>
      <c r="QP37" s="583"/>
      <c r="QQ37" s="583"/>
      <c r="QR37" s="583"/>
      <c r="QS37" s="583"/>
      <c r="QT37" s="583"/>
      <c r="QU37" s="583"/>
      <c r="QV37" s="583"/>
      <c r="QW37" s="583"/>
      <c r="QX37" s="583"/>
      <c r="QY37" s="583"/>
      <c r="QZ37" s="583"/>
      <c r="RA37" s="583"/>
      <c r="RB37" s="583"/>
      <c r="RC37" s="583"/>
      <c r="RD37" s="583"/>
      <c r="RE37" s="583"/>
      <c r="RF37" s="583"/>
      <c r="RG37" s="583"/>
      <c r="RH37" s="583"/>
      <c r="RI37" s="583"/>
      <c r="RJ37" s="583"/>
      <c r="RK37" s="583"/>
      <c r="RL37" s="583"/>
      <c r="RM37" s="583"/>
      <c r="RN37" s="583"/>
      <c r="RO37" s="583"/>
      <c r="RP37" s="583"/>
      <c r="RQ37" s="583"/>
      <c r="RR37" s="583"/>
      <c r="RS37" s="583"/>
      <c r="RT37" s="583"/>
      <c r="RU37" s="583"/>
      <c r="RV37" s="583"/>
      <c r="RW37" s="583"/>
      <c r="RX37" s="583"/>
      <c r="RY37" s="583"/>
      <c r="RZ37" s="583"/>
      <c r="SA37" s="583"/>
      <c r="SB37" s="583"/>
      <c r="SC37" s="583"/>
      <c r="SD37" s="583"/>
      <c r="SE37" s="583"/>
      <c r="SF37" s="583"/>
      <c r="SG37" s="583"/>
      <c r="SH37" s="583"/>
      <c r="SI37" s="583"/>
      <c r="SJ37" s="583"/>
      <c r="SK37" s="583"/>
      <c r="SL37" s="583"/>
      <c r="SM37" s="583"/>
      <c r="SN37" s="583"/>
      <c r="SO37" s="583"/>
      <c r="SP37" s="583"/>
      <c r="SQ37" s="583"/>
      <c r="SR37" s="583"/>
      <c r="SS37" s="583"/>
      <c r="ST37" s="583"/>
      <c r="SU37" s="583"/>
      <c r="SV37" s="583"/>
      <c r="SW37" s="583"/>
      <c r="SX37" s="583"/>
      <c r="SY37" s="583"/>
      <c r="SZ37" s="583"/>
      <c r="TA37" s="583"/>
      <c r="TB37" s="583"/>
      <c r="TC37" s="583"/>
      <c r="TD37" s="583"/>
      <c r="TE37" s="583"/>
      <c r="TF37" s="583"/>
      <c r="TG37" s="583"/>
      <c r="TH37" s="583"/>
      <c r="TI37" s="583"/>
      <c r="TJ37" s="583"/>
      <c r="TK37" s="583"/>
      <c r="TL37" s="583"/>
      <c r="TM37" s="583"/>
      <c r="TN37" s="583"/>
      <c r="TO37" s="583"/>
      <c r="TP37" s="583"/>
      <c r="TQ37" s="583"/>
      <c r="TR37" s="583"/>
      <c r="TS37" s="583"/>
      <c r="TT37" s="583"/>
      <c r="TU37" s="583"/>
      <c r="TV37" s="583"/>
      <c r="TW37" s="583"/>
      <c r="TX37" s="583"/>
      <c r="TY37" s="583"/>
      <c r="TZ37" s="583"/>
      <c r="UA37" s="583"/>
      <c r="UB37" s="583"/>
      <c r="UC37" s="583"/>
      <c r="UD37" s="583"/>
      <c r="UE37" s="583"/>
      <c r="UF37" s="583"/>
      <c r="UG37" s="583"/>
      <c r="UH37" s="583"/>
      <c r="UI37" s="583"/>
      <c r="UJ37" s="583"/>
      <c r="UK37" s="583"/>
      <c r="UL37" s="583"/>
      <c r="UM37" s="583"/>
      <c r="UN37" s="583"/>
      <c r="UO37" s="583"/>
      <c r="UP37" s="583"/>
      <c r="UQ37" s="583"/>
      <c r="UR37" s="583"/>
      <c r="US37" s="583"/>
      <c r="UT37" s="583"/>
      <c r="UU37" s="583"/>
      <c r="UV37" s="583"/>
      <c r="UW37" s="583"/>
      <c r="UX37" s="583"/>
      <c r="UY37" s="583"/>
      <c r="UZ37" s="583"/>
      <c r="VA37" s="583"/>
      <c r="VB37" s="583"/>
      <c r="VC37" s="583"/>
      <c r="VD37" s="583"/>
      <c r="VE37" s="583"/>
      <c r="VF37" s="583"/>
      <c r="VG37" s="583"/>
      <c r="VH37" s="583"/>
      <c r="VI37" s="583"/>
      <c r="VJ37" s="583"/>
      <c r="VK37" s="583"/>
      <c r="VL37" s="583"/>
      <c r="VM37" s="583"/>
      <c r="VN37" s="583"/>
      <c r="VO37" s="583"/>
      <c r="VP37" s="583"/>
      <c r="VQ37" s="583"/>
      <c r="VR37" s="583"/>
      <c r="VS37" s="583"/>
      <c r="VT37" s="583"/>
      <c r="VU37" s="583"/>
      <c r="VV37" s="583"/>
      <c r="VW37" s="583"/>
      <c r="VX37" s="583"/>
      <c r="VY37" s="583"/>
      <c r="VZ37" s="583"/>
      <c r="WA37" s="583"/>
      <c r="WB37" s="583"/>
      <c r="WC37" s="583"/>
      <c r="WD37" s="583"/>
      <c r="WE37" s="583"/>
      <c r="WF37" s="583"/>
      <c r="WG37" s="583"/>
      <c r="WH37" s="583"/>
      <c r="WI37" s="583"/>
    </row>
    <row r="38" spans="1:607" ht="15.5" hidden="1">
      <c r="B38" s="892" t="s">
        <v>686</v>
      </c>
      <c r="C38" s="897">
        <v>0</v>
      </c>
      <c r="D38" s="898">
        <v>0</v>
      </c>
      <c r="E38" s="898">
        <v>0</v>
      </c>
      <c r="F38" s="898">
        <v>0</v>
      </c>
      <c r="G38" s="898">
        <v>1</v>
      </c>
      <c r="H38" s="898">
        <v>1</v>
      </c>
      <c r="J38" s="894" t="s">
        <v>687</v>
      </c>
      <c r="K38" s="898"/>
      <c r="L38" s="894"/>
      <c r="M38" s="894"/>
      <c r="P38" s="927"/>
      <c r="Q38" s="898"/>
      <c r="R38" s="583"/>
      <c r="S38" s="583"/>
      <c r="T38" s="583"/>
      <c r="U38" s="583"/>
      <c r="V38" s="583"/>
      <c r="W38" s="583"/>
      <c r="X38" s="583"/>
      <c r="Y38" s="583"/>
      <c r="Z38" s="583"/>
      <c r="AA38" s="583"/>
      <c r="AB38" s="583"/>
      <c r="AC38" s="583"/>
      <c r="AD38" s="583"/>
      <c r="AE38" s="583"/>
      <c r="AF38" s="583"/>
      <c r="AG38" s="583"/>
      <c r="AH38" s="583"/>
      <c r="AI38" s="583"/>
      <c r="AJ38" s="583"/>
      <c r="AK38" s="583"/>
      <c r="AL38" s="583"/>
      <c r="AM38" s="583"/>
      <c r="AN38" s="583"/>
      <c r="AO38" s="583"/>
      <c r="AP38" s="583"/>
      <c r="AQ38" s="583"/>
      <c r="AR38" s="583"/>
      <c r="AS38" s="583"/>
      <c r="AT38" s="583"/>
      <c r="AU38" s="583"/>
      <c r="AV38" s="583"/>
      <c r="AW38" s="583"/>
      <c r="AX38" s="583"/>
      <c r="AY38" s="583"/>
      <c r="AZ38" s="583"/>
      <c r="BA38" s="583"/>
      <c r="BB38" s="583"/>
      <c r="BC38" s="583"/>
      <c r="BD38" s="583"/>
      <c r="BE38" s="583"/>
      <c r="BF38" s="583"/>
      <c r="BG38" s="583"/>
      <c r="BH38" s="583"/>
      <c r="BI38" s="583"/>
      <c r="BJ38" s="583"/>
      <c r="BK38" s="583"/>
      <c r="BL38" s="583"/>
      <c r="BM38" s="583"/>
      <c r="BN38" s="583"/>
      <c r="BO38" s="583"/>
      <c r="BP38" s="583"/>
      <c r="BQ38" s="583"/>
      <c r="BR38" s="583"/>
      <c r="BS38" s="583"/>
      <c r="BT38" s="583"/>
      <c r="BU38" s="583"/>
      <c r="BV38" s="583"/>
      <c r="BW38" s="583"/>
      <c r="BX38" s="583"/>
      <c r="BY38" s="583"/>
      <c r="BZ38" s="583"/>
      <c r="CA38" s="583"/>
      <c r="CB38" s="583"/>
      <c r="CC38" s="583"/>
      <c r="CD38" s="583"/>
      <c r="CE38" s="583"/>
      <c r="CF38" s="583"/>
      <c r="CG38" s="583"/>
      <c r="CH38" s="583"/>
      <c r="CI38" s="583"/>
      <c r="CJ38" s="583"/>
      <c r="CK38" s="583"/>
      <c r="CL38" s="583"/>
      <c r="CM38" s="583"/>
      <c r="CN38" s="583"/>
      <c r="CO38" s="583"/>
      <c r="CP38" s="583"/>
      <c r="CQ38" s="583"/>
      <c r="CR38" s="583"/>
      <c r="CS38" s="583"/>
      <c r="CT38" s="583"/>
      <c r="CU38" s="583"/>
      <c r="CV38" s="583"/>
      <c r="CW38" s="583"/>
      <c r="CX38" s="583"/>
      <c r="CY38" s="583"/>
      <c r="CZ38" s="583"/>
      <c r="DA38" s="583"/>
      <c r="DB38" s="583"/>
      <c r="DC38" s="583"/>
      <c r="DD38" s="583"/>
      <c r="DE38" s="583"/>
      <c r="DF38" s="583"/>
      <c r="DG38" s="583"/>
      <c r="DH38" s="583"/>
      <c r="DI38" s="583"/>
      <c r="DJ38" s="583"/>
      <c r="DK38" s="583"/>
      <c r="DL38" s="583"/>
      <c r="DM38" s="583"/>
      <c r="DN38" s="583"/>
      <c r="DO38" s="583"/>
      <c r="DP38" s="583"/>
      <c r="DQ38" s="583"/>
      <c r="DR38" s="583"/>
      <c r="DS38" s="583"/>
      <c r="DT38" s="583"/>
      <c r="DU38" s="583"/>
      <c r="DV38" s="583"/>
      <c r="DW38" s="583"/>
      <c r="DX38" s="583"/>
      <c r="DY38" s="583"/>
      <c r="DZ38" s="583"/>
      <c r="EA38" s="583"/>
      <c r="EB38" s="583"/>
      <c r="EC38" s="583"/>
      <c r="ED38" s="583"/>
      <c r="EE38" s="583"/>
      <c r="EF38" s="583"/>
      <c r="EG38" s="583"/>
      <c r="EH38" s="583"/>
      <c r="EI38" s="583"/>
      <c r="EJ38" s="583"/>
      <c r="EK38" s="583"/>
      <c r="EL38" s="583"/>
      <c r="EM38" s="583"/>
      <c r="EN38" s="583"/>
      <c r="EO38" s="583"/>
      <c r="EP38" s="583"/>
      <c r="EQ38" s="583"/>
      <c r="ER38" s="583"/>
      <c r="ES38" s="583"/>
      <c r="ET38" s="583"/>
      <c r="EU38" s="583"/>
      <c r="EV38" s="583"/>
      <c r="EW38" s="583"/>
      <c r="EX38" s="583"/>
      <c r="EY38" s="583"/>
      <c r="EZ38" s="583"/>
      <c r="FA38" s="583"/>
      <c r="FB38" s="583"/>
      <c r="FC38" s="583"/>
      <c r="FD38" s="583"/>
      <c r="FE38" s="583"/>
      <c r="FF38" s="583"/>
      <c r="FG38" s="583"/>
      <c r="FH38" s="583"/>
      <c r="FI38" s="583"/>
      <c r="FJ38" s="583"/>
      <c r="FK38" s="583"/>
      <c r="FL38" s="583"/>
      <c r="FM38" s="583"/>
      <c r="FN38" s="583"/>
      <c r="FO38" s="583"/>
      <c r="FP38" s="583"/>
      <c r="FQ38" s="583"/>
      <c r="FR38" s="583"/>
      <c r="FS38" s="583"/>
      <c r="FT38" s="583"/>
      <c r="FU38" s="583"/>
      <c r="FV38" s="583"/>
      <c r="FW38" s="583"/>
      <c r="FX38" s="583"/>
      <c r="FY38" s="583"/>
      <c r="FZ38" s="583"/>
      <c r="GA38" s="583"/>
      <c r="GB38" s="583"/>
      <c r="GC38" s="583"/>
      <c r="GD38" s="583"/>
      <c r="GE38" s="583"/>
      <c r="GF38" s="583"/>
      <c r="GG38" s="583"/>
      <c r="GH38" s="583"/>
      <c r="GI38" s="583"/>
      <c r="GJ38" s="583"/>
      <c r="GK38" s="583"/>
      <c r="GL38" s="583"/>
      <c r="GM38" s="583"/>
      <c r="GN38" s="583"/>
      <c r="GO38" s="583"/>
      <c r="GP38" s="583"/>
      <c r="GQ38" s="583"/>
      <c r="GR38" s="583"/>
      <c r="GS38" s="583"/>
      <c r="GT38" s="583"/>
      <c r="GU38" s="583"/>
      <c r="GV38" s="583"/>
      <c r="GW38" s="583"/>
      <c r="GX38" s="583"/>
      <c r="GY38" s="583"/>
      <c r="GZ38" s="583"/>
      <c r="HA38" s="583"/>
      <c r="HB38" s="583"/>
      <c r="HC38" s="583"/>
      <c r="HD38" s="583"/>
      <c r="HE38" s="583"/>
      <c r="HF38" s="583"/>
      <c r="HG38" s="583"/>
      <c r="HH38" s="583"/>
      <c r="HI38" s="583"/>
      <c r="HJ38" s="583"/>
      <c r="HK38" s="583"/>
      <c r="HL38" s="583"/>
      <c r="HM38" s="583"/>
      <c r="HN38" s="583"/>
      <c r="HO38" s="583"/>
      <c r="HP38" s="583"/>
      <c r="HQ38" s="583"/>
      <c r="HR38" s="583"/>
      <c r="HS38" s="583"/>
      <c r="HT38" s="583"/>
      <c r="HU38" s="583"/>
      <c r="HV38" s="583"/>
      <c r="HW38" s="583"/>
      <c r="HX38" s="583"/>
      <c r="HY38" s="583"/>
      <c r="HZ38" s="583"/>
      <c r="IA38" s="583"/>
      <c r="IB38" s="583"/>
      <c r="IC38" s="583"/>
      <c r="ID38" s="583"/>
      <c r="IE38" s="583"/>
      <c r="IF38" s="583"/>
      <c r="IG38" s="583"/>
      <c r="IH38" s="583"/>
      <c r="II38" s="583"/>
      <c r="IJ38" s="583"/>
      <c r="IK38" s="583"/>
      <c r="IL38" s="583"/>
      <c r="IM38" s="583"/>
      <c r="IN38" s="583"/>
      <c r="IO38" s="583"/>
      <c r="IP38" s="583"/>
      <c r="IQ38" s="583"/>
      <c r="IR38" s="583"/>
      <c r="IS38" s="583"/>
      <c r="IT38" s="583"/>
      <c r="IU38" s="583"/>
      <c r="IV38" s="583"/>
      <c r="IW38" s="583"/>
      <c r="IX38" s="583"/>
      <c r="IY38" s="583"/>
      <c r="IZ38" s="583"/>
      <c r="JA38" s="583"/>
      <c r="JB38" s="583"/>
      <c r="JC38" s="583"/>
      <c r="JD38" s="583"/>
      <c r="JE38" s="583"/>
      <c r="JF38" s="583"/>
      <c r="JG38" s="583"/>
      <c r="JH38" s="583"/>
      <c r="JI38" s="583"/>
      <c r="JJ38" s="583"/>
      <c r="JK38" s="583"/>
      <c r="JL38" s="583"/>
      <c r="JM38" s="583"/>
      <c r="JN38" s="583"/>
      <c r="JO38" s="583"/>
      <c r="JP38" s="583"/>
      <c r="JQ38" s="583"/>
      <c r="JR38" s="583"/>
      <c r="JS38" s="583"/>
      <c r="JT38" s="583"/>
      <c r="JU38" s="583"/>
      <c r="JV38" s="583"/>
      <c r="JW38" s="583"/>
      <c r="JX38" s="583"/>
      <c r="JY38" s="583"/>
      <c r="JZ38" s="583"/>
      <c r="KA38" s="583"/>
      <c r="KB38" s="583"/>
      <c r="KC38" s="583"/>
      <c r="KD38" s="583"/>
      <c r="KE38" s="583"/>
      <c r="KF38" s="583"/>
      <c r="KG38" s="583"/>
      <c r="KH38" s="583"/>
      <c r="KI38" s="583"/>
      <c r="KJ38" s="583"/>
      <c r="KK38" s="583"/>
      <c r="KL38" s="583"/>
      <c r="KM38" s="583"/>
      <c r="KN38" s="583"/>
      <c r="KO38" s="583"/>
      <c r="KP38" s="583"/>
      <c r="KQ38" s="583"/>
      <c r="KR38" s="583"/>
      <c r="KS38" s="583"/>
      <c r="KT38" s="583"/>
      <c r="KU38" s="583"/>
      <c r="KV38" s="583"/>
      <c r="KW38" s="583"/>
      <c r="KX38" s="583"/>
      <c r="KY38" s="583"/>
      <c r="KZ38" s="583"/>
      <c r="LA38" s="583"/>
      <c r="LB38" s="583"/>
      <c r="LC38" s="583"/>
      <c r="LD38" s="583"/>
      <c r="LE38" s="583"/>
      <c r="LF38" s="583"/>
      <c r="LG38" s="583"/>
      <c r="LH38" s="583"/>
      <c r="LI38" s="583"/>
      <c r="LJ38" s="583"/>
      <c r="LK38" s="583"/>
      <c r="LL38" s="583"/>
      <c r="LM38" s="583"/>
      <c r="LN38" s="583"/>
      <c r="LO38" s="583"/>
      <c r="LP38" s="583"/>
      <c r="LQ38" s="583"/>
      <c r="LR38" s="583"/>
      <c r="LS38" s="583"/>
      <c r="LT38" s="583"/>
      <c r="LU38" s="583"/>
      <c r="LV38" s="583"/>
      <c r="LW38" s="583"/>
      <c r="LX38" s="583"/>
      <c r="LY38" s="583"/>
      <c r="LZ38" s="583"/>
      <c r="MA38" s="583"/>
      <c r="MB38" s="583"/>
      <c r="MC38" s="583"/>
      <c r="MD38" s="583"/>
      <c r="ME38" s="583"/>
      <c r="MF38" s="583"/>
      <c r="MG38" s="583"/>
      <c r="MH38" s="583"/>
      <c r="MI38" s="583"/>
      <c r="MJ38" s="583"/>
      <c r="MK38" s="583"/>
      <c r="ML38" s="583"/>
      <c r="MM38" s="583"/>
      <c r="MN38" s="583"/>
      <c r="MO38" s="583"/>
      <c r="MP38" s="583"/>
      <c r="MQ38" s="583"/>
      <c r="MR38" s="583"/>
      <c r="MS38" s="583"/>
      <c r="MT38" s="583"/>
      <c r="MU38" s="583"/>
      <c r="MV38" s="583"/>
      <c r="MW38" s="583"/>
      <c r="MX38" s="583"/>
      <c r="MY38" s="583"/>
      <c r="MZ38" s="583"/>
      <c r="NA38" s="583"/>
      <c r="NB38" s="583"/>
      <c r="NC38" s="583"/>
      <c r="ND38" s="583"/>
      <c r="NE38" s="583"/>
      <c r="NF38" s="583"/>
      <c r="NG38" s="583"/>
      <c r="NH38" s="583"/>
      <c r="NI38" s="583"/>
      <c r="NJ38" s="583"/>
      <c r="NK38" s="583"/>
      <c r="NL38" s="583"/>
      <c r="NM38" s="583"/>
      <c r="NN38" s="583"/>
      <c r="NO38" s="583"/>
      <c r="NP38" s="583"/>
      <c r="NQ38" s="583"/>
      <c r="NR38" s="583"/>
      <c r="NS38" s="583"/>
      <c r="NT38" s="583"/>
      <c r="NU38" s="583"/>
      <c r="NV38" s="583"/>
      <c r="NW38" s="583"/>
      <c r="NX38" s="583"/>
      <c r="NY38" s="583"/>
      <c r="NZ38" s="583"/>
      <c r="OA38" s="583"/>
      <c r="OB38" s="583"/>
      <c r="OC38" s="583"/>
      <c r="OD38" s="583"/>
      <c r="OE38" s="583"/>
      <c r="OF38" s="583"/>
      <c r="OG38" s="583"/>
      <c r="OH38" s="583"/>
      <c r="OI38" s="583"/>
      <c r="OJ38" s="583"/>
      <c r="OK38" s="583"/>
      <c r="OL38" s="583"/>
      <c r="OM38" s="583"/>
      <c r="ON38" s="583"/>
      <c r="OO38" s="583"/>
      <c r="OP38" s="583"/>
      <c r="OQ38" s="583"/>
      <c r="OR38" s="583"/>
      <c r="OS38" s="583"/>
      <c r="OT38" s="583"/>
      <c r="OU38" s="583"/>
      <c r="OV38" s="583"/>
      <c r="OW38" s="583"/>
      <c r="OX38" s="583"/>
      <c r="OY38" s="583"/>
      <c r="OZ38" s="583"/>
      <c r="PA38" s="583"/>
      <c r="PB38" s="583"/>
      <c r="PC38" s="583"/>
      <c r="PD38" s="583"/>
      <c r="PE38" s="583"/>
      <c r="PF38" s="583"/>
      <c r="PG38" s="583"/>
      <c r="PH38" s="583"/>
      <c r="PI38" s="583"/>
      <c r="PJ38" s="583"/>
      <c r="PK38" s="583"/>
      <c r="PL38" s="583"/>
      <c r="PM38" s="583"/>
      <c r="PN38" s="583"/>
      <c r="PO38" s="583"/>
      <c r="PP38" s="583"/>
      <c r="PQ38" s="583"/>
      <c r="PR38" s="583"/>
      <c r="PS38" s="583"/>
      <c r="PT38" s="583"/>
      <c r="PU38" s="583"/>
      <c r="PV38" s="583"/>
      <c r="PW38" s="583"/>
      <c r="PX38" s="583"/>
      <c r="PY38" s="583"/>
      <c r="PZ38" s="583"/>
      <c r="QA38" s="583"/>
      <c r="QB38" s="583"/>
      <c r="QC38" s="583"/>
      <c r="QD38" s="583"/>
      <c r="QE38" s="583"/>
      <c r="QF38" s="583"/>
      <c r="QG38" s="583"/>
      <c r="QH38" s="583"/>
      <c r="QI38" s="583"/>
      <c r="QJ38" s="583"/>
      <c r="QK38" s="583"/>
      <c r="QL38" s="583"/>
      <c r="QM38" s="583"/>
      <c r="QN38" s="583"/>
      <c r="QO38" s="583"/>
      <c r="QP38" s="583"/>
      <c r="QQ38" s="583"/>
      <c r="QR38" s="583"/>
      <c r="QS38" s="583"/>
      <c r="QT38" s="583"/>
      <c r="QU38" s="583"/>
      <c r="QV38" s="583"/>
      <c r="QW38" s="583"/>
      <c r="QX38" s="583"/>
      <c r="QY38" s="583"/>
      <c r="QZ38" s="583"/>
      <c r="RA38" s="583"/>
      <c r="RB38" s="583"/>
      <c r="RC38" s="583"/>
      <c r="RD38" s="583"/>
      <c r="RE38" s="583"/>
      <c r="RF38" s="583"/>
      <c r="RG38" s="583"/>
      <c r="RH38" s="583"/>
      <c r="RI38" s="583"/>
      <c r="RJ38" s="583"/>
      <c r="RK38" s="583"/>
      <c r="RL38" s="583"/>
      <c r="RM38" s="583"/>
      <c r="RN38" s="583"/>
      <c r="RO38" s="583"/>
      <c r="RP38" s="583"/>
      <c r="RQ38" s="583"/>
      <c r="RR38" s="583"/>
      <c r="RS38" s="583"/>
      <c r="RT38" s="583"/>
      <c r="RU38" s="583"/>
      <c r="RV38" s="583"/>
      <c r="RW38" s="583"/>
      <c r="RX38" s="583"/>
      <c r="RY38" s="583"/>
      <c r="RZ38" s="583"/>
      <c r="SA38" s="583"/>
      <c r="SB38" s="583"/>
      <c r="SC38" s="583"/>
      <c r="SD38" s="583"/>
      <c r="SE38" s="583"/>
      <c r="SF38" s="583"/>
      <c r="SG38" s="583"/>
      <c r="SH38" s="583"/>
      <c r="SI38" s="583"/>
      <c r="SJ38" s="583"/>
      <c r="SK38" s="583"/>
      <c r="SL38" s="583"/>
      <c r="SM38" s="583"/>
      <c r="SN38" s="583"/>
      <c r="SO38" s="583"/>
      <c r="SP38" s="583"/>
      <c r="SQ38" s="583"/>
      <c r="SR38" s="583"/>
      <c r="SS38" s="583"/>
      <c r="ST38" s="583"/>
      <c r="SU38" s="583"/>
      <c r="SV38" s="583"/>
      <c r="SW38" s="583"/>
      <c r="SX38" s="583"/>
      <c r="SY38" s="583"/>
      <c r="SZ38" s="583"/>
      <c r="TA38" s="583"/>
      <c r="TB38" s="583"/>
      <c r="TC38" s="583"/>
      <c r="TD38" s="583"/>
      <c r="TE38" s="583"/>
      <c r="TF38" s="583"/>
      <c r="TG38" s="583"/>
      <c r="TH38" s="583"/>
      <c r="TI38" s="583"/>
      <c r="TJ38" s="583"/>
      <c r="TK38" s="583"/>
      <c r="TL38" s="583"/>
      <c r="TM38" s="583"/>
      <c r="TN38" s="583"/>
      <c r="TO38" s="583"/>
      <c r="TP38" s="583"/>
      <c r="TQ38" s="583"/>
      <c r="TR38" s="583"/>
      <c r="TS38" s="583"/>
      <c r="TT38" s="583"/>
      <c r="TU38" s="583"/>
      <c r="TV38" s="583"/>
      <c r="TW38" s="583"/>
      <c r="TX38" s="583"/>
      <c r="TY38" s="583"/>
      <c r="TZ38" s="583"/>
      <c r="UA38" s="583"/>
      <c r="UB38" s="583"/>
      <c r="UC38" s="583"/>
      <c r="UD38" s="583"/>
      <c r="UE38" s="583"/>
      <c r="UF38" s="583"/>
      <c r="UG38" s="583"/>
      <c r="UH38" s="583"/>
      <c r="UI38" s="583"/>
      <c r="UJ38" s="583"/>
      <c r="UK38" s="583"/>
      <c r="UL38" s="583"/>
      <c r="UM38" s="583"/>
      <c r="UN38" s="583"/>
      <c r="UO38" s="583"/>
      <c r="UP38" s="583"/>
      <c r="UQ38" s="583"/>
      <c r="UR38" s="583"/>
      <c r="US38" s="583"/>
      <c r="UT38" s="583"/>
      <c r="UU38" s="583"/>
      <c r="UV38" s="583"/>
      <c r="UW38" s="583"/>
      <c r="UX38" s="583"/>
      <c r="UY38" s="583"/>
      <c r="UZ38" s="583"/>
      <c r="VA38" s="583"/>
      <c r="VB38" s="583"/>
      <c r="VC38" s="583"/>
      <c r="VD38" s="583"/>
      <c r="VE38" s="583"/>
      <c r="VF38" s="583"/>
      <c r="VG38" s="583"/>
      <c r="VH38" s="583"/>
      <c r="VI38" s="583"/>
      <c r="VJ38" s="583"/>
      <c r="VK38" s="583"/>
      <c r="VL38" s="583"/>
      <c r="VM38" s="583"/>
      <c r="VN38" s="583"/>
      <c r="VO38" s="583"/>
      <c r="VP38" s="583"/>
      <c r="VQ38" s="583"/>
      <c r="VR38" s="583"/>
      <c r="VS38" s="583"/>
      <c r="VT38" s="583"/>
      <c r="VU38" s="583"/>
      <c r="VV38" s="583"/>
      <c r="VW38" s="583"/>
      <c r="VX38" s="583"/>
      <c r="VY38" s="583"/>
      <c r="VZ38" s="583"/>
      <c r="WA38" s="583"/>
      <c r="WB38" s="583"/>
      <c r="WC38" s="583"/>
      <c r="WD38" s="583"/>
      <c r="WE38" s="583"/>
      <c r="WF38" s="583"/>
      <c r="WG38" s="583"/>
      <c r="WH38" s="583"/>
      <c r="WI38" s="583"/>
    </row>
    <row r="39" spans="1:607" ht="15.5">
      <c r="B39" s="892" t="s">
        <v>688</v>
      </c>
      <c r="C39" s="897">
        <v>35</v>
      </c>
      <c r="D39" s="898">
        <v>25</v>
      </c>
      <c r="E39" s="898">
        <v>25</v>
      </c>
      <c r="F39" s="898">
        <v>25</v>
      </c>
      <c r="G39" s="898">
        <v>25</v>
      </c>
      <c r="H39" s="898">
        <v>25</v>
      </c>
      <c r="I39" s="898"/>
      <c r="J39" s="894" t="s">
        <v>689</v>
      </c>
      <c r="K39" s="898"/>
      <c r="L39" s="894"/>
      <c r="M39" s="894"/>
      <c r="N39" s="898"/>
      <c r="O39" s="894"/>
      <c r="P39" s="583"/>
      <c r="Q39" s="583"/>
      <c r="R39" s="898"/>
      <c r="S39" s="898"/>
      <c r="T39" s="583"/>
      <c r="U39" s="583"/>
      <c r="V39" s="583"/>
      <c r="W39" s="583"/>
      <c r="X39" s="583"/>
      <c r="Y39" s="583"/>
      <c r="Z39" s="583"/>
      <c r="AA39" s="583"/>
      <c r="AB39" s="583"/>
      <c r="AC39" s="583"/>
      <c r="AD39" s="583"/>
      <c r="AE39" s="583"/>
      <c r="AF39" s="583"/>
      <c r="AG39" s="583"/>
      <c r="AH39" s="583"/>
      <c r="AI39" s="583"/>
      <c r="AJ39" s="583"/>
      <c r="AK39" s="583"/>
      <c r="AL39" s="583"/>
      <c r="AM39" s="583"/>
      <c r="AN39" s="583"/>
      <c r="AO39" s="583"/>
      <c r="AP39" s="583"/>
      <c r="AQ39" s="583"/>
      <c r="AR39" s="583"/>
      <c r="AS39" s="583"/>
      <c r="AT39" s="583"/>
      <c r="AU39" s="583"/>
      <c r="AV39" s="583"/>
      <c r="AW39" s="583"/>
      <c r="AX39" s="583"/>
      <c r="AY39" s="583"/>
      <c r="AZ39" s="583"/>
      <c r="BA39" s="583"/>
      <c r="BB39" s="583"/>
      <c r="BC39" s="583"/>
      <c r="BD39" s="583"/>
      <c r="BE39" s="583"/>
      <c r="BF39" s="583"/>
      <c r="BG39" s="583"/>
      <c r="BH39" s="583"/>
      <c r="BI39" s="583"/>
      <c r="BJ39" s="583"/>
      <c r="BK39" s="583"/>
      <c r="BL39" s="583"/>
      <c r="BM39" s="583"/>
      <c r="BN39" s="583"/>
      <c r="BO39" s="583"/>
      <c r="BP39" s="583"/>
      <c r="BQ39" s="583"/>
      <c r="BR39" s="583"/>
      <c r="BS39" s="583"/>
      <c r="BT39" s="583"/>
      <c r="BU39" s="583"/>
      <c r="BV39" s="583"/>
      <c r="BW39" s="583"/>
      <c r="BX39" s="583"/>
      <c r="BY39" s="583"/>
      <c r="BZ39" s="583"/>
      <c r="CA39" s="583"/>
      <c r="CB39" s="583"/>
      <c r="CC39" s="583"/>
      <c r="CD39" s="583"/>
      <c r="CE39" s="583"/>
      <c r="CF39" s="583"/>
      <c r="CG39" s="583"/>
      <c r="CH39" s="583"/>
      <c r="CI39" s="583"/>
      <c r="CJ39" s="583"/>
      <c r="CK39" s="583"/>
      <c r="CL39" s="583"/>
      <c r="CM39" s="583"/>
      <c r="CN39" s="583"/>
      <c r="CO39" s="583"/>
      <c r="CP39" s="583"/>
      <c r="CQ39" s="583"/>
      <c r="CR39" s="583"/>
      <c r="CS39" s="583"/>
      <c r="CT39" s="583"/>
      <c r="CU39" s="583"/>
      <c r="CV39" s="583"/>
      <c r="CW39" s="583"/>
      <c r="CX39" s="583"/>
      <c r="CY39" s="583"/>
      <c r="CZ39" s="583"/>
      <c r="DA39" s="583"/>
      <c r="DB39" s="583"/>
      <c r="DC39" s="583"/>
      <c r="DD39" s="583"/>
      <c r="DE39" s="583"/>
      <c r="DF39" s="583"/>
      <c r="DG39" s="583"/>
      <c r="DH39" s="583"/>
      <c r="DI39" s="583"/>
      <c r="DJ39" s="583"/>
      <c r="DK39" s="583"/>
      <c r="DL39" s="583"/>
      <c r="DM39" s="583"/>
      <c r="DN39" s="583"/>
      <c r="DO39" s="583"/>
      <c r="DP39" s="583"/>
      <c r="DQ39" s="583"/>
      <c r="DR39" s="583"/>
      <c r="DS39" s="583"/>
      <c r="DT39" s="583"/>
      <c r="DU39" s="583"/>
      <c r="DV39" s="583"/>
      <c r="DW39" s="583"/>
      <c r="DX39" s="583"/>
      <c r="DY39" s="583"/>
      <c r="DZ39" s="583"/>
      <c r="EA39" s="583"/>
      <c r="EB39" s="583"/>
      <c r="EC39" s="583"/>
      <c r="ED39" s="583"/>
      <c r="EE39" s="583"/>
      <c r="EF39" s="583"/>
      <c r="EG39" s="583"/>
      <c r="EH39" s="583"/>
      <c r="EI39" s="583"/>
      <c r="EJ39" s="583"/>
      <c r="EK39" s="583"/>
      <c r="EL39" s="583"/>
      <c r="EM39" s="583"/>
      <c r="EN39" s="583"/>
      <c r="EO39" s="583"/>
      <c r="EP39" s="583"/>
      <c r="EQ39" s="583"/>
      <c r="ER39" s="583"/>
      <c r="ES39" s="583"/>
      <c r="ET39" s="583"/>
      <c r="EU39" s="583"/>
      <c r="EV39" s="583"/>
      <c r="EW39" s="583"/>
      <c r="EX39" s="583"/>
      <c r="EY39" s="583"/>
      <c r="EZ39" s="583"/>
      <c r="FA39" s="583"/>
      <c r="FB39" s="583"/>
      <c r="FC39" s="583"/>
      <c r="FD39" s="583"/>
      <c r="FE39" s="583"/>
      <c r="FF39" s="583"/>
      <c r="FG39" s="583"/>
      <c r="FH39" s="583"/>
      <c r="FI39" s="583"/>
      <c r="FJ39" s="583"/>
      <c r="FK39" s="583"/>
      <c r="FL39" s="583"/>
      <c r="FM39" s="583"/>
      <c r="FN39" s="583"/>
      <c r="FO39" s="583"/>
      <c r="FP39" s="583"/>
      <c r="FQ39" s="583"/>
      <c r="FR39" s="583"/>
      <c r="FS39" s="583"/>
      <c r="FT39" s="583"/>
      <c r="FU39" s="583"/>
      <c r="FV39" s="583"/>
      <c r="FW39" s="583"/>
      <c r="FX39" s="583"/>
      <c r="FY39" s="583"/>
      <c r="FZ39" s="583"/>
      <c r="GA39" s="583"/>
      <c r="GB39" s="583"/>
      <c r="GC39" s="583"/>
      <c r="GD39" s="583"/>
      <c r="GE39" s="583"/>
      <c r="GF39" s="583"/>
      <c r="GG39" s="583"/>
      <c r="GH39" s="583"/>
      <c r="GI39" s="583"/>
      <c r="GJ39" s="583"/>
      <c r="GK39" s="583"/>
      <c r="GL39" s="583"/>
      <c r="GM39" s="583"/>
      <c r="GN39" s="583"/>
      <c r="GO39" s="583"/>
      <c r="GP39" s="583"/>
      <c r="GQ39" s="583"/>
      <c r="GR39" s="583"/>
      <c r="GS39" s="583"/>
      <c r="GT39" s="583"/>
      <c r="GU39" s="583"/>
      <c r="GV39" s="583"/>
      <c r="GW39" s="583"/>
      <c r="GX39" s="583"/>
      <c r="GY39" s="583"/>
      <c r="GZ39" s="583"/>
      <c r="HA39" s="583"/>
      <c r="HB39" s="583"/>
      <c r="HC39" s="583"/>
      <c r="HD39" s="583"/>
      <c r="HE39" s="583"/>
      <c r="HF39" s="583"/>
      <c r="HG39" s="583"/>
      <c r="HH39" s="583"/>
      <c r="HI39" s="583"/>
      <c r="HJ39" s="583"/>
      <c r="HK39" s="583"/>
      <c r="HL39" s="583"/>
      <c r="HM39" s="583"/>
      <c r="HN39" s="583"/>
      <c r="HO39" s="583"/>
      <c r="HP39" s="583"/>
      <c r="HQ39" s="583"/>
      <c r="HR39" s="583"/>
      <c r="HS39" s="583"/>
      <c r="HT39" s="583"/>
      <c r="HU39" s="583"/>
      <c r="HV39" s="583"/>
      <c r="HW39" s="583"/>
      <c r="HX39" s="583"/>
      <c r="HY39" s="583"/>
      <c r="HZ39" s="583"/>
      <c r="IA39" s="583"/>
      <c r="IB39" s="583"/>
      <c r="IC39" s="583"/>
      <c r="ID39" s="583"/>
      <c r="IE39" s="583"/>
      <c r="IF39" s="583"/>
      <c r="IG39" s="583"/>
      <c r="IH39" s="583"/>
      <c r="II39" s="583"/>
      <c r="IJ39" s="583"/>
      <c r="IK39" s="583"/>
      <c r="IL39" s="583"/>
      <c r="IM39" s="583"/>
      <c r="IN39" s="583"/>
      <c r="IO39" s="583"/>
      <c r="IP39" s="583"/>
      <c r="IQ39" s="583"/>
      <c r="IR39" s="583"/>
      <c r="IS39" s="583"/>
      <c r="IT39" s="583"/>
      <c r="IU39" s="583"/>
      <c r="IV39" s="583"/>
      <c r="IW39" s="583"/>
      <c r="IX39" s="583"/>
      <c r="IY39" s="583"/>
      <c r="IZ39" s="583"/>
      <c r="JA39" s="583"/>
      <c r="JB39" s="583"/>
      <c r="JC39" s="583"/>
      <c r="JD39" s="583"/>
      <c r="JE39" s="583"/>
      <c r="JF39" s="583"/>
      <c r="JG39" s="583"/>
      <c r="JH39" s="583"/>
      <c r="JI39" s="583"/>
      <c r="JJ39" s="583"/>
      <c r="JK39" s="583"/>
      <c r="JL39" s="583"/>
      <c r="JM39" s="583"/>
      <c r="JN39" s="583"/>
      <c r="JO39" s="583"/>
      <c r="JP39" s="583"/>
      <c r="JQ39" s="583"/>
      <c r="JR39" s="583"/>
      <c r="JS39" s="583"/>
      <c r="JT39" s="583"/>
      <c r="JU39" s="583"/>
      <c r="JV39" s="583"/>
      <c r="JW39" s="583"/>
      <c r="JX39" s="583"/>
      <c r="JY39" s="583"/>
      <c r="JZ39" s="583"/>
      <c r="KA39" s="583"/>
      <c r="KB39" s="583"/>
      <c r="KC39" s="583"/>
      <c r="KD39" s="583"/>
      <c r="KE39" s="583"/>
      <c r="KF39" s="583"/>
      <c r="KG39" s="583"/>
      <c r="KH39" s="583"/>
      <c r="KI39" s="583"/>
      <c r="KJ39" s="583"/>
      <c r="KK39" s="583"/>
      <c r="KL39" s="583"/>
      <c r="KM39" s="583"/>
      <c r="KN39" s="583"/>
      <c r="KO39" s="583"/>
      <c r="KP39" s="583"/>
      <c r="KQ39" s="583"/>
      <c r="KR39" s="583"/>
      <c r="KS39" s="583"/>
      <c r="KT39" s="583"/>
      <c r="KU39" s="583"/>
      <c r="KV39" s="583"/>
      <c r="KW39" s="583"/>
      <c r="KX39" s="583"/>
      <c r="KY39" s="583"/>
      <c r="KZ39" s="583"/>
      <c r="LA39" s="583"/>
      <c r="LB39" s="583"/>
      <c r="LC39" s="583"/>
      <c r="LD39" s="583"/>
      <c r="LE39" s="583"/>
      <c r="LF39" s="583"/>
      <c r="LG39" s="583"/>
      <c r="LH39" s="583"/>
      <c r="LI39" s="583"/>
      <c r="LJ39" s="583"/>
      <c r="LK39" s="583"/>
      <c r="LL39" s="583"/>
      <c r="LM39" s="583"/>
      <c r="LN39" s="583"/>
      <c r="LO39" s="583"/>
      <c r="LP39" s="583"/>
      <c r="LQ39" s="583"/>
      <c r="LR39" s="583"/>
      <c r="LS39" s="583"/>
      <c r="LT39" s="583"/>
      <c r="LU39" s="583"/>
      <c r="LV39" s="583"/>
      <c r="LW39" s="583"/>
      <c r="LX39" s="583"/>
      <c r="LY39" s="583"/>
      <c r="LZ39" s="583"/>
      <c r="MA39" s="583"/>
      <c r="MB39" s="583"/>
      <c r="MC39" s="583"/>
      <c r="MD39" s="583"/>
      <c r="ME39" s="583"/>
      <c r="MF39" s="583"/>
      <c r="MG39" s="583"/>
      <c r="MH39" s="583"/>
      <c r="MI39" s="583"/>
      <c r="MJ39" s="583"/>
      <c r="MK39" s="583"/>
      <c r="ML39" s="583"/>
      <c r="MM39" s="583"/>
      <c r="MN39" s="583"/>
      <c r="MO39" s="583"/>
      <c r="MP39" s="583"/>
      <c r="MQ39" s="583"/>
      <c r="MR39" s="583"/>
      <c r="MS39" s="583"/>
      <c r="MT39" s="583"/>
      <c r="MU39" s="583"/>
      <c r="MV39" s="583"/>
      <c r="MW39" s="583"/>
      <c r="MX39" s="583"/>
      <c r="MY39" s="583"/>
      <c r="MZ39" s="583"/>
      <c r="NA39" s="583"/>
      <c r="NB39" s="583"/>
      <c r="NC39" s="583"/>
      <c r="ND39" s="583"/>
      <c r="NE39" s="583"/>
      <c r="NF39" s="583"/>
      <c r="NG39" s="583"/>
      <c r="NH39" s="583"/>
      <c r="NI39" s="583"/>
      <c r="NJ39" s="583"/>
      <c r="NK39" s="583"/>
      <c r="NL39" s="583"/>
      <c r="NM39" s="583"/>
      <c r="NN39" s="583"/>
      <c r="NO39" s="583"/>
      <c r="NP39" s="583"/>
      <c r="NQ39" s="583"/>
      <c r="NR39" s="583"/>
      <c r="NS39" s="583"/>
      <c r="NT39" s="583"/>
      <c r="NU39" s="583"/>
      <c r="NV39" s="583"/>
      <c r="NW39" s="583"/>
      <c r="NX39" s="583"/>
      <c r="NY39" s="583"/>
      <c r="NZ39" s="583"/>
      <c r="OA39" s="583"/>
      <c r="OB39" s="583"/>
      <c r="OC39" s="583"/>
      <c r="OD39" s="583"/>
      <c r="OE39" s="583"/>
      <c r="OF39" s="583"/>
      <c r="OG39" s="583"/>
      <c r="OH39" s="583"/>
      <c r="OI39" s="583"/>
      <c r="OJ39" s="583"/>
      <c r="OK39" s="583"/>
      <c r="OL39" s="583"/>
      <c r="OM39" s="583"/>
      <c r="ON39" s="583"/>
      <c r="OO39" s="583"/>
      <c r="OP39" s="583"/>
      <c r="OQ39" s="583"/>
      <c r="OR39" s="583"/>
      <c r="OS39" s="583"/>
      <c r="OT39" s="583"/>
      <c r="OU39" s="583"/>
      <c r="OV39" s="583"/>
      <c r="OW39" s="583"/>
      <c r="OX39" s="583"/>
      <c r="OY39" s="583"/>
      <c r="OZ39" s="583"/>
      <c r="PA39" s="583"/>
      <c r="PB39" s="583"/>
      <c r="PC39" s="583"/>
      <c r="PD39" s="583"/>
      <c r="PE39" s="583"/>
      <c r="PF39" s="583"/>
      <c r="PG39" s="583"/>
      <c r="PH39" s="583"/>
      <c r="PI39" s="583"/>
      <c r="PJ39" s="583"/>
      <c r="PK39" s="583"/>
      <c r="PL39" s="583"/>
      <c r="PM39" s="583"/>
      <c r="PN39" s="583"/>
      <c r="PO39" s="583"/>
      <c r="PP39" s="583"/>
      <c r="PQ39" s="583"/>
      <c r="PR39" s="583"/>
      <c r="PS39" s="583"/>
      <c r="PT39" s="583"/>
      <c r="PU39" s="583"/>
      <c r="PV39" s="583"/>
      <c r="PW39" s="583"/>
      <c r="PX39" s="583"/>
      <c r="PY39" s="583"/>
      <c r="PZ39" s="583"/>
      <c r="QA39" s="583"/>
      <c r="QB39" s="583"/>
      <c r="QC39" s="583"/>
      <c r="QD39" s="583"/>
      <c r="QE39" s="583"/>
      <c r="QF39" s="583"/>
      <c r="QG39" s="583"/>
      <c r="QH39" s="583"/>
      <c r="QI39" s="583"/>
      <c r="QJ39" s="583"/>
      <c r="QK39" s="583"/>
      <c r="QL39" s="583"/>
      <c r="QM39" s="583"/>
      <c r="QN39" s="583"/>
      <c r="QO39" s="583"/>
      <c r="QP39" s="583"/>
      <c r="QQ39" s="583"/>
      <c r="QR39" s="583"/>
      <c r="QS39" s="583"/>
      <c r="QT39" s="583"/>
      <c r="QU39" s="583"/>
      <c r="QV39" s="583"/>
      <c r="QW39" s="583"/>
      <c r="QX39" s="583"/>
      <c r="QY39" s="583"/>
      <c r="QZ39" s="583"/>
      <c r="RA39" s="583"/>
      <c r="RB39" s="583"/>
      <c r="RC39" s="583"/>
      <c r="RD39" s="583"/>
      <c r="RE39" s="583"/>
      <c r="RF39" s="583"/>
      <c r="RG39" s="583"/>
      <c r="RH39" s="583"/>
      <c r="RI39" s="583"/>
      <c r="RJ39" s="583"/>
      <c r="RK39" s="583"/>
      <c r="RL39" s="583"/>
      <c r="RM39" s="583"/>
      <c r="RN39" s="583"/>
      <c r="RO39" s="583"/>
      <c r="RP39" s="583"/>
      <c r="RQ39" s="583"/>
      <c r="RR39" s="583"/>
      <c r="RS39" s="583"/>
      <c r="RT39" s="583"/>
      <c r="RU39" s="583"/>
      <c r="RV39" s="583"/>
      <c r="RW39" s="583"/>
      <c r="RX39" s="583"/>
      <c r="RY39" s="583"/>
      <c r="RZ39" s="583"/>
      <c r="SA39" s="583"/>
      <c r="SB39" s="583"/>
      <c r="SC39" s="583"/>
      <c r="SD39" s="583"/>
      <c r="SE39" s="583"/>
      <c r="SF39" s="583"/>
      <c r="SG39" s="583"/>
      <c r="SH39" s="583"/>
      <c r="SI39" s="583"/>
      <c r="SJ39" s="583"/>
      <c r="SK39" s="583"/>
      <c r="SL39" s="583"/>
      <c r="SM39" s="583"/>
      <c r="SN39" s="583"/>
      <c r="SO39" s="583"/>
      <c r="SP39" s="583"/>
      <c r="SQ39" s="583"/>
      <c r="SR39" s="583"/>
      <c r="SS39" s="583"/>
      <c r="ST39" s="583"/>
      <c r="SU39" s="583"/>
      <c r="SV39" s="583"/>
      <c r="SW39" s="583"/>
      <c r="SX39" s="583"/>
      <c r="SY39" s="583"/>
      <c r="SZ39" s="583"/>
      <c r="TA39" s="583"/>
      <c r="TB39" s="583"/>
      <c r="TC39" s="583"/>
      <c r="TD39" s="583"/>
      <c r="TE39" s="583"/>
      <c r="TF39" s="583"/>
      <c r="TG39" s="583"/>
      <c r="TH39" s="583"/>
      <c r="TI39" s="583"/>
      <c r="TJ39" s="583"/>
      <c r="TK39" s="583"/>
      <c r="TL39" s="583"/>
      <c r="TM39" s="583"/>
      <c r="TN39" s="583"/>
      <c r="TO39" s="583"/>
      <c r="TP39" s="583"/>
      <c r="TQ39" s="583"/>
      <c r="TR39" s="583"/>
      <c r="TS39" s="583"/>
      <c r="TT39" s="583"/>
      <c r="TU39" s="583"/>
      <c r="TV39" s="583"/>
      <c r="TW39" s="583"/>
      <c r="TX39" s="583"/>
      <c r="TY39" s="583"/>
      <c r="TZ39" s="583"/>
      <c r="UA39" s="583"/>
      <c r="UB39" s="583"/>
      <c r="UC39" s="583"/>
      <c r="UD39" s="583"/>
      <c r="UE39" s="583"/>
      <c r="UF39" s="583"/>
      <c r="UG39" s="583"/>
      <c r="UH39" s="583"/>
      <c r="UI39" s="583"/>
      <c r="UJ39" s="583"/>
      <c r="UK39" s="583"/>
      <c r="UL39" s="583"/>
      <c r="UM39" s="583"/>
      <c r="UN39" s="583"/>
      <c r="UO39" s="583"/>
      <c r="UP39" s="583"/>
      <c r="UQ39" s="583"/>
      <c r="UR39" s="583"/>
      <c r="US39" s="583"/>
      <c r="UT39" s="583"/>
      <c r="UU39" s="583"/>
      <c r="UV39" s="583"/>
      <c r="UW39" s="583"/>
      <c r="UX39" s="583"/>
      <c r="UY39" s="583"/>
      <c r="UZ39" s="583"/>
      <c r="VA39" s="583"/>
      <c r="VB39" s="583"/>
      <c r="VC39" s="583"/>
      <c r="VD39" s="583"/>
      <c r="VE39" s="583"/>
      <c r="VF39" s="583"/>
      <c r="VG39" s="583"/>
      <c r="VH39" s="583"/>
      <c r="VI39" s="583"/>
      <c r="VJ39" s="583"/>
      <c r="VK39" s="583"/>
      <c r="VL39" s="583"/>
      <c r="VM39" s="583"/>
      <c r="VN39" s="583"/>
      <c r="VO39" s="583"/>
      <c r="VP39" s="583"/>
      <c r="VQ39" s="583"/>
      <c r="VR39" s="583"/>
      <c r="VS39" s="583"/>
      <c r="VT39" s="583"/>
      <c r="VU39" s="583"/>
      <c r="VV39" s="583"/>
      <c r="VW39" s="583"/>
      <c r="VX39" s="583"/>
      <c r="VY39" s="583"/>
      <c r="VZ39" s="583"/>
      <c r="WA39" s="583"/>
      <c r="WB39" s="583"/>
      <c r="WC39" s="583"/>
      <c r="WD39" s="583"/>
      <c r="WE39" s="583"/>
      <c r="WF39" s="583"/>
      <c r="WG39" s="583"/>
      <c r="WH39" s="583"/>
      <c r="WI39" s="583"/>
    </row>
    <row r="40" spans="1:607" ht="15.5">
      <c r="B40" s="892" t="s">
        <v>690</v>
      </c>
      <c r="C40" s="929">
        <f>0.0035*C22*(1/12)</f>
        <v>70.291666666666657</v>
      </c>
      <c r="D40" s="966">
        <f>0.0025*D22*(1/12)</f>
        <v>0</v>
      </c>
      <c r="E40" s="966">
        <f>0.0025*E22*(1/12)</f>
        <v>0</v>
      </c>
      <c r="F40" s="966">
        <f>0.0025*F22*(1/12)</f>
        <v>0</v>
      </c>
      <c r="G40" s="966">
        <f>0.0025*G22*(1/12)</f>
        <v>-2.0833333333333332E-4</v>
      </c>
      <c r="H40" s="966">
        <f>0.0025*H22*(1/12)</f>
        <v>-2.0833333333333332E-4</v>
      </c>
      <c r="I40" s="894"/>
      <c r="J40" s="894" t="s">
        <v>691</v>
      </c>
      <c r="K40" s="886"/>
      <c r="L40" s="583"/>
      <c r="M40" s="583"/>
      <c r="N40" s="583"/>
      <c r="O40" s="583"/>
      <c r="P40" s="583"/>
      <c r="Q40" s="583"/>
      <c r="R40" s="583"/>
      <c r="S40" s="583"/>
      <c r="T40" s="583"/>
      <c r="U40" s="583"/>
      <c r="V40" s="583"/>
      <c r="W40" s="583"/>
      <c r="X40" s="583"/>
      <c r="Y40" s="583"/>
      <c r="Z40" s="583"/>
      <c r="AA40" s="583"/>
      <c r="AB40" s="583"/>
      <c r="AC40" s="583"/>
      <c r="AD40" s="583"/>
      <c r="AE40" s="583"/>
      <c r="AF40" s="583"/>
      <c r="AG40" s="583"/>
      <c r="AH40" s="583"/>
      <c r="AI40" s="583"/>
      <c r="AJ40" s="583"/>
      <c r="AK40" s="583"/>
      <c r="AL40" s="583"/>
      <c r="AM40" s="583"/>
      <c r="AN40" s="583"/>
      <c r="AO40" s="583"/>
      <c r="AP40" s="583"/>
      <c r="AQ40" s="583"/>
      <c r="AR40" s="583"/>
      <c r="AS40" s="583"/>
      <c r="AT40" s="583"/>
      <c r="AU40" s="583"/>
      <c r="AV40" s="583"/>
      <c r="AW40" s="583"/>
      <c r="AX40" s="583"/>
      <c r="AY40" s="583"/>
      <c r="AZ40" s="583"/>
      <c r="BA40" s="583"/>
      <c r="BB40" s="583"/>
      <c r="BC40" s="583"/>
      <c r="BD40" s="583"/>
      <c r="BE40" s="583"/>
      <c r="BF40" s="583"/>
      <c r="BG40" s="583"/>
      <c r="BH40" s="583"/>
      <c r="BI40" s="583"/>
      <c r="BJ40" s="583"/>
      <c r="BK40" s="583"/>
      <c r="BL40" s="583"/>
      <c r="BM40" s="583"/>
      <c r="BN40" s="583"/>
      <c r="BO40" s="583"/>
      <c r="BP40" s="583"/>
      <c r="BQ40" s="583"/>
      <c r="BR40" s="583"/>
      <c r="BS40" s="583"/>
      <c r="BT40" s="583"/>
      <c r="BU40" s="583"/>
      <c r="BV40" s="583"/>
      <c r="BW40" s="583"/>
      <c r="BX40" s="583"/>
      <c r="BY40" s="583"/>
      <c r="BZ40" s="583"/>
      <c r="CA40" s="583"/>
      <c r="CB40" s="583"/>
      <c r="CC40" s="583"/>
      <c r="CD40" s="583"/>
      <c r="CE40" s="583"/>
      <c r="CF40" s="583"/>
      <c r="CG40" s="583"/>
      <c r="CH40" s="583"/>
      <c r="CI40" s="583"/>
      <c r="CJ40" s="583"/>
      <c r="CK40" s="583"/>
      <c r="CL40" s="583"/>
      <c r="CM40" s="583"/>
      <c r="CN40" s="583"/>
      <c r="CO40" s="583"/>
      <c r="CP40" s="583"/>
      <c r="CQ40" s="583"/>
      <c r="CR40" s="583"/>
      <c r="CS40" s="583"/>
      <c r="CT40" s="583"/>
      <c r="CU40" s="583"/>
      <c r="CV40" s="583"/>
      <c r="CW40" s="583"/>
      <c r="CX40" s="583"/>
      <c r="CY40" s="583"/>
      <c r="CZ40" s="583"/>
      <c r="DA40" s="583"/>
      <c r="DB40" s="583"/>
      <c r="DC40" s="583"/>
      <c r="DD40" s="583"/>
      <c r="DE40" s="583"/>
      <c r="DF40" s="583"/>
      <c r="DG40" s="583"/>
      <c r="DH40" s="583"/>
      <c r="DI40" s="583"/>
      <c r="DJ40" s="583"/>
      <c r="DK40" s="583"/>
      <c r="DL40" s="583"/>
      <c r="DM40" s="583"/>
      <c r="DN40" s="583"/>
      <c r="DO40" s="583"/>
      <c r="DP40" s="583"/>
      <c r="DQ40" s="583"/>
      <c r="DR40" s="583"/>
      <c r="DS40" s="583"/>
      <c r="DT40" s="583"/>
      <c r="DU40" s="583"/>
      <c r="DV40" s="583"/>
      <c r="DW40" s="583"/>
      <c r="DX40" s="583"/>
      <c r="DY40" s="583"/>
      <c r="DZ40" s="583"/>
      <c r="EA40" s="583"/>
      <c r="EB40" s="583"/>
      <c r="EC40" s="583"/>
      <c r="ED40" s="583"/>
      <c r="EE40" s="583"/>
      <c r="EF40" s="583"/>
      <c r="EG40" s="583"/>
      <c r="EH40" s="583"/>
      <c r="EI40" s="583"/>
      <c r="EJ40" s="583"/>
      <c r="EK40" s="583"/>
      <c r="EL40" s="583"/>
      <c r="EM40" s="583"/>
      <c r="EN40" s="583"/>
      <c r="EO40" s="583"/>
      <c r="EP40" s="583"/>
      <c r="EQ40" s="583"/>
      <c r="ER40" s="583"/>
      <c r="ES40" s="583"/>
      <c r="ET40" s="583"/>
      <c r="EU40" s="583"/>
      <c r="EV40" s="583"/>
      <c r="EW40" s="583"/>
      <c r="EX40" s="583"/>
      <c r="EY40" s="583"/>
      <c r="EZ40" s="583"/>
      <c r="FA40" s="583"/>
      <c r="FB40" s="583"/>
      <c r="FC40" s="583"/>
      <c r="FD40" s="583"/>
      <c r="FE40" s="583"/>
      <c r="FF40" s="583"/>
      <c r="FG40" s="583"/>
      <c r="FH40" s="583"/>
      <c r="FI40" s="583"/>
      <c r="FJ40" s="583"/>
      <c r="FK40" s="583"/>
      <c r="FL40" s="583"/>
      <c r="FM40" s="583"/>
      <c r="FN40" s="583"/>
      <c r="FO40" s="583"/>
      <c r="FP40" s="583"/>
      <c r="FQ40" s="583"/>
      <c r="FR40" s="583"/>
      <c r="FS40" s="583"/>
      <c r="FT40" s="583"/>
      <c r="FU40" s="583"/>
      <c r="FV40" s="583"/>
      <c r="FW40" s="583"/>
      <c r="FX40" s="583"/>
      <c r="FY40" s="583"/>
      <c r="FZ40" s="583"/>
      <c r="GA40" s="583"/>
      <c r="GB40" s="583"/>
      <c r="GC40" s="583"/>
      <c r="GD40" s="583"/>
      <c r="GE40" s="583"/>
      <c r="GF40" s="583"/>
      <c r="GG40" s="583"/>
      <c r="GH40" s="583"/>
      <c r="GI40" s="583"/>
      <c r="GJ40" s="583"/>
      <c r="GK40" s="583"/>
      <c r="GL40" s="583"/>
      <c r="GM40" s="583"/>
      <c r="GN40" s="583"/>
      <c r="GO40" s="583"/>
      <c r="GP40" s="583"/>
      <c r="GQ40" s="583"/>
      <c r="GR40" s="583"/>
      <c r="GS40" s="583"/>
      <c r="GT40" s="583"/>
      <c r="GU40" s="583"/>
      <c r="GV40" s="583"/>
      <c r="GW40" s="583"/>
      <c r="GX40" s="583"/>
      <c r="GY40" s="583"/>
      <c r="GZ40" s="583"/>
      <c r="HA40" s="583"/>
      <c r="HB40" s="583"/>
      <c r="HC40" s="583"/>
      <c r="HD40" s="583"/>
      <c r="HE40" s="583"/>
      <c r="HF40" s="583"/>
      <c r="HG40" s="583"/>
      <c r="HH40" s="583"/>
      <c r="HI40" s="583"/>
      <c r="HJ40" s="583"/>
      <c r="HK40" s="583"/>
      <c r="HL40" s="583"/>
      <c r="HM40" s="583"/>
      <c r="HN40" s="583"/>
      <c r="HO40" s="583"/>
      <c r="HP40" s="583"/>
      <c r="HQ40" s="583"/>
      <c r="HR40" s="583"/>
      <c r="HS40" s="583"/>
      <c r="HT40" s="583"/>
      <c r="HU40" s="583"/>
      <c r="HV40" s="583"/>
      <c r="HW40" s="583"/>
      <c r="HX40" s="583"/>
      <c r="HY40" s="583"/>
      <c r="HZ40" s="583"/>
      <c r="IA40" s="583"/>
      <c r="IB40" s="583"/>
      <c r="IC40" s="583"/>
      <c r="ID40" s="583"/>
      <c r="IE40" s="583"/>
      <c r="IF40" s="583"/>
      <c r="IG40" s="583"/>
      <c r="IH40" s="583"/>
      <c r="II40" s="583"/>
      <c r="IJ40" s="583"/>
      <c r="IK40" s="583"/>
      <c r="IL40" s="583"/>
      <c r="IM40" s="583"/>
      <c r="IN40" s="583"/>
      <c r="IO40" s="583"/>
      <c r="IP40" s="583"/>
      <c r="IQ40" s="583"/>
      <c r="IR40" s="583"/>
      <c r="IS40" s="583"/>
      <c r="IT40" s="583"/>
      <c r="IU40" s="583"/>
      <c r="IV40" s="583"/>
      <c r="IW40" s="583"/>
      <c r="IX40" s="583"/>
      <c r="IY40" s="583"/>
      <c r="IZ40" s="583"/>
      <c r="JA40" s="583"/>
      <c r="JB40" s="583"/>
      <c r="JC40" s="583"/>
      <c r="JD40" s="583"/>
      <c r="JE40" s="583"/>
      <c r="JF40" s="583"/>
      <c r="JG40" s="583"/>
      <c r="JH40" s="583"/>
      <c r="JI40" s="583"/>
      <c r="JJ40" s="583"/>
      <c r="JK40" s="583"/>
      <c r="JL40" s="583"/>
      <c r="JM40" s="583"/>
      <c r="JN40" s="583"/>
      <c r="JO40" s="583"/>
      <c r="JP40" s="583"/>
      <c r="JQ40" s="583"/>
      <c r="JR40" s="583"/>
      <c r="JS40" s="583"/>
      <c r="JT40" s="583"/>
      <c r="JU40" s="583"/>
      <c r="JV40" s="583"/>
      <c r="JW40" s="583"/>
      <c r="JX40" s="583"/>
      <c r="JY40" s="583"/>
      <c r="JZ40" s="583"/>
      <c r="KA40" s="583"/>
      <c r="KB40" s="583"/>
      <c r="KC40" s="583"/>
      <c r="KD40" s="583"/>
      <c r="KE40" s="583"/>
      <c r="KF40" s="583"/>
      <c r="KG40" s="583"/>
      <c r="KH40" s="583"/>
      <c r="KI40" s="583"/>
      <c r="KJ40" s="583"/>
      <c r="KK40" s="583"/>
      <c r="KL40" s="583"/>
      <c r="KM40" s="583"/>
      <c r="KN40" s="583"/>
      <c r="KO40" s="583"/>
      <c r="KP40" s="583"/>
      <c r="KQ40" s="583"/>
      <c r="KR40" s="583"/>
      <c r="KS40" s="583"/>
      <c r="KT40" s="583"/>
      <c r="KU40" s="583"/>
      <c r="KV40" s="583"/>
      <c r="KW40" s="583"/>
      <c r="KX40" s="583"/>
      <c r="KY40" s="583"/>
      <c r="KZ40" s="583"/>
      <c r="LA40" s="583"/>
      <c r="LB40" s="583"/>
      <c r="LC40" s="583"/>
      <c r="LD40" s="583"/>
      <c r="LE40" s="583"/>
      <c r="LF40" s="583"/>
      <c r="LG40" s="583"/>
      <c r="LH40" s="583"/>
      <c r="LI40" s="583"/>
      <c r="LJ40" s="583"/>
      <c r="LK40" s="583"/>
      <c r="LL40" s="583"/>
      <c r="LM40" s="583"/>
      <c r="LN40" s="583"/>
      <c r="LO40" s="583"/>
      <c r="LP40" s="583"/>
      <c r="LQ40" s="583"/>
      <c r="LR40" s="583"/>
      <c r="LS40" s="583"/>
      <c r="LT40" s="583"/>
      <c r="LU40" s="583"/>
      <c r="LV40" s="583"/>
      <c r="LW40" s="583"/>
      <c r="LX40" s="583"/>
      <c r="LY40" s="583"/>
      <c r="LZ40" s="583"/>
      <c r="MA40" s="583"/>
      <c r="MB40" s="583"/>
      <c r="MC40" s="583"/>
      <c r="MD40" s="583"/>
      <c r="ME40" s="583"/>
      <c r="MF40" s="583"/>
      <c r="MG40" s="583"/>
      <c r="MH40" s="583"/>
      <c r="MI40" s="583"/>
      <c r="MJ40" s="583"/>
      <c r="MK40" s="583"/>
      <c r="ML40" s="583"/>
      <c r="MM40" s="583"/>
      <c r="MN40" s="583"/>
      <c r="MO40" s="583"/>
      <c r="MP40" s="583"/>
      <c r="MQ40" s="583"/>
      <c r="MR40" s="583"/>
      <c r="MS40" s="583"/>
      <c r="MT40" s="583"/>
      <c r="MU40" s="583"/>
      <c r="MV40" s="583"/>
      <c r="MW40" s="583"/>
      <c r="MX40" s="583"/>
      <c r="MY40" s="583"/>
      <c r="MZ40" s="583"/>
      <c r="NA40" s="583"/>
      <c r="NB40" s="583"/>
      <c r="NC40" s="583"/>
      <c r="ND40" s="583"/>
      <c r="NE40" s="583"/>
      <c r="NF40" s="583"/>
      <c r="NG40" s="583"/>
      <c r="NH40" s="583"/>
      <c r="NI40" s="583"/>
      <c r="NJ40" s="583"/>
      <c r="NK40" s="583"/>
      <c r="NL40" s="583"/>
      <c r="NM40" s="583"/>
      <c r="NN40" s="583"/>
      <c r="NO40" s="583"/>
      <c r="NP40" s="583"/>
      <c r="NQ40" s="583"/>
      <c r="NR40" s="583"/>
      <c r="NS40" s="583"/>
      <c r="NT40" s="583"/>
      <c r="NU40" s="583"/>
      <c r="NV40" s="583"/>
      <c r="NW40" s="583"/>
      <c r="NX40" s="583"/>
      <c r="NY40" s="583"/>
      <c r="NZ40" s="583"/>
      <c r="OA40" s="583"/>
      <c r="OB40" s="583"/>
      <c r="OC40" s="583"/>
      <c r="OD40" s="583"/>
      <c r="OE40" s="583"/>
      <c r="OF40" s="583"/>
      <c r="OG40" s="583"/>
      <c r="OH40" s="583"/>
      <c r="OI40" s="583"/>
      <c r="OJ40" s="583"/>
      <c r="OK40" s="583"/>
      <c r="OL40" s="583"/>
      <c r="OM40" s="583"/>
      <c r="ON40" s="583"/>
      <c r="OO40" s="583"/>
      <c r="OP40" s="583"/>
      <c r="OQ40" s="583"/>
      <c r="OR40" s="583"/>
      <c r="OS40" s="583"/>
      <c r="OT40" s="583"/>
      <c r="OU40" s="583"/>
      <c r="OV40" s="583"/>
      <c r="OW40" s="583"/>
      <c r="OX40" s="583"/>
      <c r="OY40" s="583"/>
      <c r="OZ40" s="583"/>
      <c r="PA40" s="583"/>
      <c r="PB40" s="583"/>
      <c r="PC40" s="583"/>
      <c r="PD40" s="583"/>
      <c r="PE40" s="583"/>
      <c r="PF40" s="583"/>
      <c r="PG40" s="583"/>
      <c r="PH40" s="583"/>
      <c r="PI40" s="583"/>
      <c r="PJ40" s="583"/>
      <c r="PK40" s="583"/>
      <c r="PL40" s="583"/>
      <c r="PM40" s="583"/>
      <c r="PN40" s="583"/>
      <c r="PO40" s="583"/>
      <c r="PP40" s="583"/>
      <c r="PQ40" s="583"/>
      <c r="PR40" s="583"/>
      <c r="PS40" s="583"/>
      <c r="PT40" s="583"/>
      <c r="PU40" s="583"/>
      <c r="PV40" s="583"/>
      <c r="PW40" s="583"/>
      <c r="PX40" s="583"/>
      <c r="PY40" s="583"/>
      <c r="PZ40" s="583"/>
      <c r="QA40" s="583"/>
      <c r="QB40" s="583"/>
      <c r="QC40" s="583"/>
      <c r="QD40" s="583"/>
      <c r="QE40" s="583"/>
      <c r="QF40" s="583"/>
      <c r="QG40" s="583"/>
      <c r="QH40" s="583"/>
      <c r="QI40" s="583"/>
      <c r="QJ40" s="583"/>
      <c r="QK40" s="583"/>
      <c r="QL40" s="583"/>
      <c r="QM40" s="583"/>
      <c r="QN40" s="583"/>
      <c r="QO40" s="583"/>
      <c r="QP40" s="583"/>
      <c r="QQ40" s="583"/>
      <c r="QR40" s="583"/>
      <c r="QS40" s="583"/>
      <c r="QT40" s="583"/>
      <c r="QU40" s="583"/>
      <c r="QV40" s="583"/>
      <c r="QW40" s="583"/>
      <c r="QX40" s="583"/>
      <c r="QY40" s="583"/>
      <c r="QZ40" s="583"/>
      <c r="RA40" s="583"/>
      <c r="RB40" s="583"/>
      <c r="RC40" s="583"/>
      <c r="RD40" s="583"/>
      <c r="RE40" s="583"/>
      <c r="RF40" s="583"/>
      <c r="RG40" s="583"/>
      <c r="RH40" s="583"/>
      <c r="RI40" s="583"/>
      <c r="RJ40" s="583"/>
      <c r="RK40" s="583"/>
      <c r="RL40" s="583"/>
      <c r="RM40" s="583"/>
      <c r="RN40" s="583"/>
      <c r="RO40" s="583"/>
      <c r="RP40" s="583"/>
      <c r="RQ40" s="583"/>
      <c r="RR40" s="583"/>
      <c r="RS40" s="583"/>
      <c r="RT40" s="583"/>
      <c r="RU40" s="583"/>
      <c r="RV40" s="583"/>
      <c r="RW40" s="583"/>
      <c r="RX40" s="583"/>
      <c r="RY40" s="583"/>
      <c r="RZ40" s="583"/>
      <c r="SA40" s="583"/>
      <c r="SB40" s="583"/>
      <c r="SC40" s="583"/>
      <c r="SD40" s="583"/>
      <c r="SE40" s="583"/>
      <c r="SF40" s="583"/>
      <c r="SG40" s="583"/>
      <c r="SH40" s="583"/>
      <c r="SI40" s="583"/>
      <c r="SJ40" s="583"/>
      <c r="SK40" s="583"/>
      <c r="SL40" s="583"/>
      <c r="SM40" s="583"/>
      <c r="SN40" s="583"/>
      <c r="SO40" s="583"/>
      <c r="SP40" s="583"/>
      <c r="SQ40" s="583"/>
      <c r="SR40" s="583"/>
      <c r="SS40" s="583"/>
      <c r="ST40" s="583"/>
      <c r="SU40" s="583"/>
      <c r="SV40" s="583"/>
      <c r="SW40" s="583"/>
      <c r="SX40" s="583"/>
      <c r="SY40" s="583"/>
      <c r="SZ40" s="583"/>
      <c r="TA40" s="583"/>
      <c r="TB40" s="583"/>
      <c r="TC40" s="583"/>
      <c r="TD40" s="583"/>
      <c r="TE40" s="583"/>
      <c r="TF40" s="583"/>
      <c r="TG40" s="583"/>
      <c r="TH40" s="583"/>
      <c r="TI40" s="583"/>
      <c r="TJ40" s="583"/>
      <c r="TK40" s="583"/>
      <c r="TL40" s="583"/>
      <c r="TM40" s="583"/>
      <c r="TN40" s="583"/>
      <c r="TO40" s="583"/>
      <c r="TP40" s="583"/>
      <c r="TQ40" s="583"/>
      <c r="TR40" s="583"/>
      <c r="TS40" s="583"/>
      <c r="TT40" s="583"/>
      <c r="TU40" s="583"/>
      <c r="TV40" s="583"/>
      <c r="TW40" s="583"/>
      <c r="TX40" s="583"/>
      <c r="TY40" s="583"/>
      <c r="TZ40" s="583"/>
      <c r="UA40" s="583"/>
      <c r="UB40" s="583"/>
      <c r="UC40" s="583"/>
      <c r="UD40" s="583"/>
      <c r="UE40" s="583"/>
      <c r="UF40" s="583"/>
      <c r="UG40" s="583"/>
      <c r="UH40" s="583"/>
      <c r="UI40" s="583"/>
      <c r="UJ40" s="583"/>
      <c r="UK40" s="583"/>
      <c r="UL40" s="583"/>
      <c r="UM40" s="583"/>
      <c r="UN40" s="583"/>
      <c r="UO40" s="583"/>
      <c r="UP40" s="583"/>
      <c r="UQ40" s="583"/>
      <c r="UR40" s="583"/>
      <c r="US40" s="583"/>
      <c r="UT40" s="583"/>
      <c r="UU40" s="583"/>
      <c r="UV40" s="583"/>
      <c r="UW40" s="583"/>
      <c r="UX40" s="583"/>
      <c r="UY40" s="583"/>
      <c r="UZ40" s="583"/>
      <c r="VA40" s="583"/>
      <c r="VB40" s="583"/>
      <c r="VC40" s="583"/>
      <c r="VD40" s="583"/>
      <c r="VE40" s="583"/>
      <c r="VF40" s="583"/>
      <c r="VG40" s="583"/>
      <c r="VH40" s="583"/>
      <c r="VI40" s="583"/>
      <c r="VJ40" s="583"/>
      <c r="VK40" s="583"/>
      <c r="VL40" s="583"/>
      <c r="VM40" s="583"/>
      <c r="VN40" s="583"/>
      <c r="VO40" s="583"/>
      <c r="VP40" s="583"/>
      <c r="VQ40" s="583"/>
      <c r="VR40" s="583"/>
      <c r="VS40" s="583"/>
      <c r="VT40" s="583"/>
      <c r="VU40" s="583"/>
      <c r="VV40" s="583"/>
      <c r="VW40" s="583"/>
      <c r="VX40" s="583"/>
      <c r="VY40" s="583"/>
      <c r="VZ40" s="583"/>
      <c r="WA40" s="583"/>
      <c r="WB40" s="583"/>
      <c r="WC40" s="583"/>
      <c r="WD40" s="583"/>
      <c r="WE40" s="583"/>
      <c r="WF40" s="583"/>
      <c r="WG40" s="583"/>
      <c r="WH40" s="583"/>
      <c r="WI40" s="583"/>
    </row>
    <row r="41" spans="1:607" ht="15.5">
      <c r="A41" s="582" t="s">
        <v>692</v>
      </c>
      <c r="B41" s="892" t="s">
        <v>693</v>
      </c>
      <c r="C41" s="897">
        <v>0</v>
      </c>
      <c r="D41" s="955"/>
      <c r="E41" s="955"/>
      <c r="F41" s="955"/>
      <c r="G41" s="955"/>
      <c r="H41" s="955"/>
      <c r="I41" s="894"/>
      <c r="J41" s="930" t="s">
        <v>694</v>
      </c>
      <c r="K41" s="886"/>
      <c r="L41" s="583"/>
      <c r="P41" s="927"/>
      <c r="Q41" s="898"/>
      <c r="R41" s="583"/>
      <c r="S41" s="583"/>
      <c r="T41" s="583"/>
      <c r="U41" s="583"/>
      <c r="V41" s="583"/>
      <c r="W41" s="583"/>
      <c r="X41" s="583"/>
      <c r="Y41" s="583"/>
      <c r="Z41" s="583"/>
      <c r="AA41" s="583"/>
      <c r="AB41" s="583"/>
      <c r="AC41" s="583"/>
      <c r="AD41" s="583"/>
      <c r="AE41" s="583"/>
      <c r="AF41" s="583"/>
      <c r="AG41" s="583"/>
      <c r="AH41" s="583"/>
      <c r="AI41" s="583"/>
      <c r="AJ41" s="583"/>
      <c r="AK41" s="583"/>
      <c r="AL41" s="583"/>
      <c r="AM41" s="583"/>
      <c r="AN41" s="583"/>
      <c r="AO41" s="583"/>
      <c r="AP41" s="583"/>
      <c r="AQ41" s="583"/>
      <c r="AR41" s="583"/>
      <c r="AS41" s="583"/>
      <c r="AT41" s="583"/>
      <c r="AU41" s="583"/>
      <c r="AV41" s="583"/>
      <c r="AW41" s="583"/>
      <c r="AX41" s="583"/>
      <c r="AY41" s="583"/>
      <c r="AZ41" s="583"/>
      <c r="BA41" s="583"/>
      <c r="BB41" s="583"/>
      <c r="BC41" s="583"/>
      <c r="BD41" s="583"/>
      <c r="BE41" s="583"/>
      <c r="BF41" s="583"/>
      <c r="BG41" s="583"/>
      <c r="BH41" s="583"/>
      <c r="BI41" s="583"/>
      <c r="BJ41" s="583"/>
      <c r="BK41" s="583"/>
      <c r="BL41" s="583"/>
      <c r="BM41" s="583"/>
      <c r="BN41" s="583"/>
      <c r="BO41" s="583"/>
      <c r="BP41" s="583"/>
      <c r="BQ41" s="583"/>
      <c r="BR41" s="583"/>
      <c r="BS41" s="583"/>
      <c r="BT41" s="583"/>
      <c r="BU41" s="583"/>
      <c r="BV41" s="583"/>
      <c r="BW41" s="583"/>
      <c r="BX41" s="583"/>
      <c r="BY41" s="583"/>
      <c r="BZ41" s="583"/>
      <c r="CA41" s="583"/>
      <c r="CB41" s="583"/>
      <c r="CC41" s="583"/>
      <c r="CD41" s="583"/>
      <c r="CE41" s="583"/>
      <c r="CF41" s="583"/>
      <c r="CG41" s="583"/>
      <c r="CH41" s="583"/>
      <c r="CI41" s="583"/>
      <c r="CJ41" s="583"/>
      <c r="CK41" s="583"/>
      <c r="CL41" s="583"/>
      <c r="CM41" s="583"/>
      <c r="CN41" s="583"/>
      <c r="CO41" s="583"/>
      <c r="CP41" s="583"/>
      <c r="CQ41" s="583"/>
      <c r="CR41" s="583"/>
      <c r="CS41" s="583"/>
      <c r="CT41" s="583"/>
      <c r="CU41" s="583"/>
      <c r="CV41" s="583"/>
      <c r="CW41" s="583"/>
      <c r="CX41" s="583"/>
      <c r="CY41" s="583"/>
      <c r="CZ41" s="583"/>
      <c r="DA41" s="583"/>
      <c r="DB41" s="583"/>
      <c r="DC41" s="583"/>
      <c r="DD41" s="583"/>
      <c r="DE41" s="583"/>
      <c r="DF41" s="583"/>
      <c r="DG41" s="583"/>
      <c r="DH41" s="583"/>
      <c r="DI41" s="583"/>
      <c r="DJ41" s="583"/>
      <c r="DK41" s="583"/>
      <c r="DL41" s="583"/>
      <c r="DM41" s="583"/>
      <c r="DN41" s="583"/>
      <c r="DO41" s="583"/>
      <c r="DP41" s="583"/>
      <c r="DQ41" s="583"/>
      <c r="DR41" s="583"/>
      <c r="DS41" s="583"/>
      <c r="DT41" s="583"/>
      <c r="DU41" s="583"/>
      <c r="DV41" s="583"/>
      <c r="DW41" s="583"/>
      <c r="DX41" s="583"/>
      <c r="DY41" s="583"/>
      <c r="DZ41" s="583"/>
      <c r="EA41" s="583"/>
      <c r="EB41" s="583"/>
      <c r="EC41" s="583"/>
      <c r="ED41" s="583"/>
      <c r="EE41" s="583"/>
      <c r="EF41" s="583"/>
      <c r="EG41" s="583"/>
      <c r="EH41" s="583"/>
      <c r="EI41" s="583"/>
      <c r="EJ41" s="583"/>
      <c r="EK41" s="583"/>
      <c r="EL41" s="583"/>
      <c r="EM41" s="583"/>
      <c r="EN41" s="583"/>
      <c r="EO41" s="583"/>
      <c r="EP41" s="583"/>
      <c r="EQ41" s="583"/>
      <c r="ER41" s="583"/>
      <c r="ES41" s="583"/>
      <c r="ET41" s="583"/>
      <c r="EU41" s="583"/>
      <c r="EV41" s="583"/>
      <c r="EW41" s="583"/>
      <c r="EX41" s="583"/>
      <c r="EY41" s="583"/>
      <c r="EZ41" s="583"/>
      <c r="FA41" s="583"/>
      <c r="FB41" s="583"/>
      <c r="FC41" s="583"/>
      <c r="FD41" s="583"/>
      <c r="FE41" s="583"/>
      <c r="FF41" s="583"/>
      <c r="FG41" s="583"/>
      <c r="FH41" s="583"/>
      <c r="FI41" s="583"/>
      <c r="FJ41" s="583"/>
      <c r="FK41" s="583"/>
      <c r="FL41" s="583"/>
      <c r="FM41" s="583"/>
      <c r="FN41" s="583"/>
      <c r="FO41" s="583"/>
      <c r="FP41" s="583"/>
      <c r="FQ41" s="583"/>
      <c r="FR41" s="583"/>
      <c r="FS41" s="583"/>
      <c r="FT41" s="583"/>
      <c r="FU41" s="583"/>
      <c r="FV41" s="583"/>
      <c r="FW41" s="583"/>
      <c r="FX41" s="583"/>
      <c r="FY41" s="583"/>
      <c r="FZ41" s="583"/>
      <c r="GA41" s="583"/>
      <c r="GB41" s="583"/>
      <c r="GC41" s="583"/>
      <c r="GD41" s="583"/>
      <c r="GE41" s="583"/>
      <c r="GF41" s="583"/>
      <c r="GG41" s="583"/>
      <c r="GH41" s="583"/>
      <c r="GI41" s="583"/>
      <c r="GJ41" s="583"/>
      <c r="GK41" s="583"/>
      <c r="GL41" s="583"/>
      <c r="GM41" s="583"/>
      <c r="GN41" s="583"/>
      <c r="GO41" s="583"/>
      <c r="GP41" s="583"/>
      <c r="GQ41" s="583"/>
      <c r="GR41" s="583"/>
      <c r="GS41" s="583"/>
      <c r="GT41" s="583"/>
      <c r="GU41" s="583"/>
      <c r="GV41" s="583"/>
      <c r="GW41" s="583"/>
      <c r="GX41" s="583"/>
      <c r="GY41" s="583"/>
      <c r="GZ41" s="583"/>
      <c r="HA41" s="583"/>
      <c r="HB41" s="583"/>
      <c r="HC41" s="583"/>
      <c r="HD41" s="583"/>
      <c r="HE41" s="583"/>
      <c r="HF41" s="583"/>
      <c r="HG41" s="583"/>
      <c r="HH41" s="583"/>
      <c r="HI41" s="583"/>
      <c r="HJ41" s="583"/>
      <c r="HK41" s="583"/>
      <c r="HL41" s="583"/>
      <c r="HM41" s="583"/>
      <c r="HN41" s="583"/>
      <c r="HO41" s="583"/>
      <c r="HP41" s="583"/>
      <c r="HQ41" s="583"/>
      <c r="HR41" s="583"/>
      <c r="HS41" s="583"/>
      <c r="HT41" s="583"/>
      <c r="HU41" s="583"/>
      <c r="HV41" s="583"/>
      <c r="HW41" s="583"/>
      <c r="HX41" s="583"/>
      <c r="HY41" s="583"/>
      <c r="HZ41" s="583"/>
      <c r="IA41" s="583"/>
      <c r="IB41" s="583"/>
      <c r="IC41" s="583"/>
      <c r="ID41" s="583"/>
      <c r="IE41" s="583"/>
      <c r="IF41" s="583"/>
      <c r="IG41" s="583"/>
      <c r="IH41" s="583"/>
      <c r="II41" s="583"/>
      <c r="IJ41" s="583"/>
      <c r="IK41" s="583"/>
      <c r="IL41" s="583"/>
      <c r="IM41" s="583"/>
      <c r="IN41" s="583"/>
      <c r="IO41" s="583"/>
      <c r="IP41" s="583"/>
      <c r="IQ41" s="583"/>
      <c r="IR41" s="583"/>
      <c r="IS41" s="583"/>
      <c r="IT41" s="583"/>
      <c r="IU41" s="583"/>
      <c r="IV41" s="583"/>
      <c r="IW41" s="583"/>
      <c r="IX41" s="583"/>
      <c r="IY41" s="583"/>
      <c r="IZ41" s="583"/>
      <c r="JA41" s="583"/>
      <c r="JB41" s="583"/>
      <c r="JC41" s="583"/>
      <c r="JD41" s="583"/>
      <c r="JE41" s="583"/>
      <c r="JF41" s="583"/>
      <c r="JG41" s="583"/>
      <c r="JH41" s="583"/>
      <c r="JI41" s="583"/>
      <c r="JJ41" s="583"/>
      <c r="JK41" s="583"/>
      <c r="JL41" s="583"/>
      <c r="JM41" s="583"/>
      <c r="JN41" s="583"/>
      <c r="JO41" s="583"/>
      <c r="JP41" s="583"/>
      <c r="JQ41" s="583"/>
      <c r="JR41" s="583"/>
      <c r="JS41" s="583"/>
      <c r="JT41" s="583"/>
      <c r="JU41" s="583"/>
      <c r="JV41" s="583"/>
      <c r="JW41" s="583"/>
      <c r="JX41" s="583"/>
      <c r="JY41" s="583"/>
      <c r="JZ41" s="583"/>
      <c r="KA41" s="583"/>
      <c r="KB41" s="583"/>
      <c r="KC41" s="583"/>
      <c r="KD41" s="583"/>
      <c r="KE41" s="583"/>
      <c r="KF41" s="583"/>
      <c r="KG41" s="583"/>
      <c r="KH41" s="583"/>
      <c r="KI41" s="583"/>
      <c r="KJ41" s="583"/>
      <c r="KK41" s="583"/>
      <c r="KL41" s="583"/>
      <c r="KM41" s="583"/>
      <c r="KN41" s="583"/>
      <c r="KO41" s="583"/>
      <c r="KP41" s="583"/>
      <c r="KQ41" s="583"/>
      <c r="KR41" s="583"/>
      <c r="KS41" s="583"/>
      <c r="KT41" s="583"/>
      <c r="KU41" s="583"/>
      <c r="KV41" s="583"/>
      <c r="KW41" s="583"/>
      <c r="KX41" s="583"/>
      <c r="KY41" s="583"/>
      <c r="KZ41" s="583"/>
      <c r="LA41" s="583"/>
      <c r="LB41" s="583"/>
      <c r="LC41" s="583"/>
      <c r="LD41" s="583"/>
      <c r="LE41" s="583"/>
      <c r="LF41" s="583"/>
      <c r="LG41" s="583"/>
      <c r="LH41" s="583"/>
      <c r="LI41" s="583"/>
      <c r="LJ41" s="583"/>
      <c r="LK41" s="583"/>
      <c r="LL41" s="583"/>
      <c r="LM41" s="583"/>
      <c r="LN41" s="583"/>
      <c r="LO41" s="583"/>
      <c r="LP41" s="583"/>
      <c r="LQ41" s="583"/>
      <c r="LR41" s="583"/>
      <c r="LS41" s="583"/>
      <c r="LT41" s="583"/>
      <c r="LU41" s="583"/>
      <c r="LV41" s="583"/>
      <c r="LW41" s="583"/>
      <c r="LX41" s="583"/>
      <c r="LY41" s="583"/>
      <c r="LZ41" s="583"/>
      <c r="MA41" s="583"/>
      <c r="MB41" s="583"/>
      <c r="MC41" s="583"/>
      <c r="MD41" s="583"/>
      <c r="ME41" s="583"/>
      <c r="MF41" s="583"/>
      <c r="MG41" s="583"/>
      <c r="MH41" s="583"/>
      <c r="MI41" s="583"/>
      <c r="MJ41" s="583"/>
      <c r="MK41" s="583"/>
      <c r="ML41" s="583"/>
      <c r="MM41" s="583"/>
      <c r="MN41" s="583"/>
      <c r="MO41" s="583"/>
      <c r="MP41" s="583"/>
      <c r="MQ41" s="583"/>
      <c r="MR41" s="583"/>
      <c r="MS41" s="583"/>
      <c r="MT41" s="583"/>
      <c r="MU41" s="583"/>
      <c r="MV41" s="583"/>
      <c r="MW41" s="583"/>
      <c r="MX41" s="583"/>
      <c r="MY41" s="583"/>
      <c r="MZ41" s="583"/>
      <c r="NA41" s="583"/>
      <c r="NB41" s="583"/>
      <c r="NC41" s="583"/>
      <c r="ND41" s="583"/>
      <c r="NE41" s="583"/>
      <c r="NF41" s="583"/>
      <c r="NG41" s="583"/>
      <c r="NH41" s="583"/>
      <c r="NI41" s="583"/>
      <c r="NJ41" s="583"/>
      <c r="NK41" s="583"/>
      <c r="NL41" s="583"/>
      <c r="NM41" s="583"/>
      <c r="NN41" s="583"/>
      <c r="NO41" s="583"/>
      <c r="NP41" s="583"/>
      <c r="NQ41" s="583"/>
      <c r="NR41" s="583"/>
      <c r="NS41" s="583"/>
      <c r="NT41" s="583"/>
      <c r="NU41" s="583"/>
      <c r="NV41" s="583"/>
      <c r="NW41" s="583"/>
      <c r="NX41" s="583"/>
      <c r="NY41" s="583"/>
      <c r="NZ41" s="583"/>
      <c r="OA41" s="583"/>
      <c r="OB41" s="583"/>
      <c r="OC41" s="583"/>
      <c r="OD41" s="583"/>
      <c r="OE41" s="583"/>
      <c r="OF41" s="583"/>
      <c r="OG41" s="583"/>
      <c r="OH41" s="583"/>
      <c r="OI41" s="583"/>
      <c r="OJ41" s="583"/>
      <c r="OK41" s="583"/>
      <c r="OL41" s="583"/>
      <c r="OM41" s="583"/>
      <c r="ON41" s="583"/>
      <c r="OO41" s="583"/>
      <c r="OP41" s="583"/>
      <c r="OQ41" s="583"/>
      <c r="OR41" s="583"/>
      <c r="OS41" s="583"/>
      <c r="OT41" s="583"/>
      <c r="OU41" s="583"/>
      <c r="OV41" s="583"/>
      <c r="OW41" s="583"/>
      <c r="OX41" s="583"/>
      <c r="OY41" s="583"/>
      <c r="OZ41" s="583"/>
      <c r="PA41" s="583"/>
      <c r="PB41" s="583"/>
      <c r="PC41" s="583"/>
      <c r="PD41" s="583"/>
      <c r="PE41" s="583"/>
      <c r="PF41" s="583"/>
      <c r="PG41" s="583"/>
      <c r="PH41" s="583"/>
      <c r="PI41" s="583"/>
      <c r="PJ41" s="583"/>
      <c r="PK41" s="583"/>
      <c r="PL41" s="583"/>
      <c r="PM41" s="583"/>
      <c r="PN41" s="583"/>
      <c r="PO41" s="583"/>
      <c r="PP41" s="583"/>
      <c r="PQ41" s="583"/>
      <c r="PR41" s="583"/>
      <c r="PS41" s="583"/>
      <c r="PT41" s="583"/>
      <c r="PU41" s="583"/>
      <c r="PV41" s="583"/>
      <c r="PW41" s="583"/>
      <c r="PX41" s="583"/>
      <c r="PY41" s="583"/>
      <c r="PZ41" s="583"/>
      <c r="QA41" s="583"/>
      <c r="QB41" s="583"/>
      <c r="QC41" s="583"/>
      <c r="QD41" s="583"/>
      <c r="QE41" s="583"/>
      <c r="QF41" s="583"/>
      <c r="QG41" s="583"/>
      <c r="QH41" s="583"/>
      <c r="QI41" s="583"/>
      <c r="QJ41" s="583"/>
      <c r="QK41" s="583"/>
      <c r="QL41" s="583"/>
      <c r="QM41" s="583"/>
      <c r="QN41" s="583"/>
      <c r="QO41" s="583"/>
      <c r="QP41" s="583"/>
      <c r="QQ41" s="583"/>
      <c r="QR41" s="583"/>
      <c r="QS41" s="583"/>
      <c r="QT41" s="583"/>
      <c r="QU41" s="583"/>
      <c r="QV41" s="583"/>
      <c r="QW41" s="583"/>
      <c r="QX41" s="583"/>
      <c r="QY41" s="583"/>
      <c r="QZ41" s="583"/>
      <c r="RA41" s="583"/>
      <c r="RB41" s="583"/>
      <c r="RC41" s="583"/>
      <c r="RD41" s="583"/>
      <c r="RE41" s="583"/>
      <c r="RF41" s="583"/>
      <c r="RG41" s="583"/>
      <c r="RH41" s="583"/>
      <c r="RI41" s="583"/>
      <c r="RJ41" s="583"/>
      <c r="RK41" s="583"/>
      <c r="RL41" s="583"/>
      <c r="RM41" s="583"/>
      <c r="RN41" s="583"/>
      <c r="RO41" s="583"/>
      <c r="RP41" s="583"/>
      <c r="RQ41" s="583"/>
      <c r="RR41" s="583"/>
      <c r="RS41" s="583"/>
      <c r="RT41" s="583"/>
      <c r="RU41" s="583"/>
      <c r="RV41" s="583"/>
      <c r="RW41" s="583"/>
      <c r="RX41" s="583"/>
      <c r="RY41" s="583"/>
      <c r="RZ41" s="583"/>
      <c r="SA41" s="583"/>
      <c r="SB41" s="583"/>
      <c r="SC41" s="583"/>
      <c r="SD41" s="583"/>
      <c r="SE41" s="583"/>
      <c r="SF41" s="583"/>
      <c r="SG41" s="583"/>
      <c r="SH41" s="583"/>
      <c r="SI41" s="583"/>
      <c r="SJ41" s="583"/>
      <c r="SK41" s="583"/>
      <c r="SL41" s="583"/>
      <c r="SM41" s="583"/>
      <c r="SN41" s="583"/>
      <c r="SO41" s="583"/>
      <c r="SP41" s="583"/>
      <c r="SQ41" s="583"/>
      <c r="SR41" s="583"/>
      <c r="SS41" s="583"/>
      <c r="ST41" s="583"/>
      <c r="SU41" s="583"/>
      <c r="SV41" s="583"/>
      <c r="SW41" s="583"/>
      <c r="SX41" s="583"/>
      <c r="SY41" s="583"/>
      <c r="SZ41" s="583"/>
      <c r="TA41" s="583"/>
      <c r="TB41" s="583"/>
      <c r="TC41" s="583"/>
      <c r="TD41" s="583"/>
      <c r="TE41" s="583"/>
      <c r="TF41" s="583"/>
      <c r="TG41" s="583"/>
      <c r="TH41" s="583"/>
      <c r="TI41" s="583"/>
      <c r="TJ41" s="583"/>
      <c r="TK41" s="583"/>
      <c r="TL41" s="583"/>
      <c r="TM41" s="583"/>
      <c r="TN41" s="583"/>
      <c r="TO41" s="583"/>
      <c r="TP41" s="583"/>
      <c r="TQ41" s="583"/>
      <c r="TR41" s="583"/>
      <c r="TS41" s="583"/>
      <c r="TT41" s="583"/>
      <c r="TU41" s="583"/>
      <c r="TV41" s="583"/>
      <c r="TW41" s="583"/>
      <c r="TX41" s="583"/>
      <c r="TY41" s="583"/>
      <c r="TZ41" s="583"/>
      <c r="UA41" s="583"/>
      <c r="UB41" s="583"/>
      <c r="UC41" s="583"/>
      <c r="UD41" s="583"/>
      <c r="UE41" s="583"/>
      <c r="UF41" s="583"/>
      <c r="UG41" s="583"/>
      <c r="UH41" s="583"/>
      <c r="UI41" s="583"/>
      <c r="UJ41" s="583"/>
      <c r="UK41" s="583"/>
      <c r="UL41" s="583"/>
      <c r="UM41" s="583"/>
      <c r="UN41" s="583"/>
      <c r="UO41" s="583"/>
      <c r="UP41" s="583"/>
      <c r="UQ41" s="583"/>
      <c r="UR41" s="583"/>
      <c r="US41" s="583"/>
      <c r="UT41" s="583"/>
      <c r="UU41" s="583"/>
      <c r="UV41" s="583"/>
      <c r="UW41" s="583"/>
      <c r="UX41" s="583"/>
      <c r="UY41" s="583"/>
      <c r="UZ41" s="583"/>
      <c r="VA41" s="583"/>
      <c r="VB41" s="583"/>
      <c r="VC41" s="583"/>
      <c r="VD41" s="583"/>
      <c r="VE41" s="583"/>
      <c r="VF41" s="583"/>
      <c r="VG41" s="583"/>
      <c r="VH41" s="583"/>
      <c r="VI41" s="583"/>
      <c r="VJ41" s="583"/>
      <c r="VK41" s="583"/>
      <c r="VL41" s="583"/>
      <c r="VM41" s="583"/>
      <c r="VN41" s="583"/>
      <c r="VO41" s="583"/>
      <c r="VP41" s="583"/>
      <c r="VQ41" s="583"/>
      <c r="VR41" s="583"/>
      <c r="VS41" s="583"/>
      <c r="VT41" s="583"/>
      <c r="VU41" s="583"/>
      <c r="VV41" s="583"/>
      <c r="VW41" s="583"/>
      <c r="VX41" s="583"/>
      <c r="VY41" s="583"/>
      <c r="VZ41" s="583"/>
      <c r="WA41" s="583"/>
      <c r="WB41" s="583"/>
      <c r="WC41" s="583"/>
      <c r="WD41" s="583"/>
      <c r="WE41" s="583"/>
      <c r="WF41" s="583"/>
      <c r="WG41" s="583"/>
      <c r="WH41" s="583"/>
      <c r="WI41" s="583"/>
    </row>
    <row r="42" spans="1:607" ht="15.5">
      <c r="B42" s="892" t="s">
        <v>695</v>
      </c>
      <c r="C42" s="897">
        <f>0.0077*(1/12)*C22*0</f>
        <v>0</v>
      </c>
      <c r="D42" s="898">
        <f>0.008*(1/12)*D22</f>
        <v>0</v>
      </c>
      <c r="E42" s="898">
        <f t="shared" ref="E42:H42" si="12">0.008*(1/12)*E22</f>
        <v>0</v>
      </c>
      <c r="F42" s="898">
        <f t="shared" si="12"/>
        <v>0</v>
      </c>
      <c r="G42" s="898">
        <f t="shared" si="12"/>
        <v>-6.6666666666666664E-4</v>
      </c>
      <c r="H42" s="898">
        <f t="shared" si="12"/>
        <v>-6.6666666666666664E-4</v>
      </c>
      <c r="J42" s="930" t="s">
        <v>696</v>
      </c>
      <c r="K42" s="882"/>
      <c r="M42" s="583"/>
      <c r="N42" s="583"/>
      <c r="O42" s="583"/>
      <c r="P42" s="583"/>
      <c r="Q42" s="583"/>
      <c r="R42" s="583"/>
      <c r="S42" s="583"/>
      <c r="T42" s="583"/>
      <c r="U42" s="583"/>
      <c r="V42" s="583"/>
      <c r="W42" s="583"/>
      <c r="X42" s="583"/>
      <c r="Y42" s="583"/>
      <c r="Z42" s="583"/>
      <c r="AA42" s="583"/>
      <c r="AB42" s="583"/>
      <c r="AC42" s="583"/>
      <c r="AD42" s="583"/>
      <c r="AE42" s="583"/>
      <c r="AF42" s="583"/>
      <c r="AG42" s="583"/>
      <c r="AH42" s="583"/>
      <c r="AI42" s="583"/>
      <c r="AJ42" s="583"/>
      <c r="AK42" s="583"/>
      <c r="AL42" s="583"/>
      <c r="AM42" s="583"/>
      <c r="AN42" s="583"/>
      <c r="AO42" s="583"/>
      <c r="AP42" s="583"/>
      <c r="AQ42" s="583"/>
      <c r="AR42" s="583"/>
      <c r="AS42" s="583"/>
      <c r="AT42" s="583"/>
      <c r="AU42" s="583"/>
      <c r="AV42" s="583"/>
      <c r="AW42" s="583"/>
      <c r="AX42" s="583"/>
      <c r="AY42" s="583"/>
      <c r="AZ42" s="583"/>
      <c r="BA42" s="583"/>
      <c r="BB42" s="583"/>
      <c r="BC42" s="583"/>
      <c r="BD42" s="583"/>
      <c r="BE42" s="583"/>
      <c r="BF42" s="583"/>
      <c r="BG42" s="583"/>
      <c r="BH42" s="583"/>
      <c r="BI42" s="583"/>
      <c r="BJ42" s="583"/>
      <c r="BK42" s="583"/>
      <c r="BL42" s="583"/>
      <c r="BM42" s="583"/>
      <c r="BN42" s="583"/>
      <c r="BO42" s="583"/>
      <c r="BP42" s="583"/>
      <c r="BQ42" s="583"/>
      <c r="BR42" s="583"/>
      <c r="BS42" s="583"/>
      <c r="BT42" s="583"/>
      <c r="BU42" s="583"/>
      <c r="BV42" s="583"/>
      <c r="BW42" s="583"/>
      <c r="BX42" s="583"/>
      <c r="BY42" s="583"/>
      <c r="BZ42" s="583"/>
      <c r="CA42" s="583"/>
      <c r="CB42" s="583"/>
      <c r="CC42" s="583"/>
      <c r="CD42" s="583"/>
      <c r="CE42" s="583"/>
      <c r="CF42" s="583"/>
      <c r="CG42" s="583"/>
      <c r="CH42" s="583"/>
      <c r="CI42" s="583"/>
      <c r="CJ42" s="583"/>
      <c r="CK42" s="583"/>
      <c r="CL42" s="583"/>
      <c r="CM42" s="583"/>
      <c r="CN42" s="583"/>
      <c r="CO42" s="583"/>
      <c r="CP42" s="583"/>
      <c r="CQ42" s="583"/>
      <c r="CR42" s="583"/>
      <c r="CS42" s="583"/>
      <c r="CT42" s="583"/>
      <c r="CU42" s="583"/>
      <c r="CV42" s="583"/>
      <c r="CW42" s="583"/>
      <c r="CX42" s="583"/>
      <c r="CY42" s="583"/>
      <c r="CZ42" s="583"/>
      <c r="DA42" s="583"/>
      <c r="DB42" s="583"/>
      <c r="DC42" s="583"/>
      <c r="DD42" s="583"/>
      <c r="DE42" s="583"/>
      <c r="DF42" s="583"/>
      <c r="DG42" s="583"/>
      <c r="DH42" s="583"/>
      <c r="DI42" s="583"/>
      <c r="DJ42" s="583"/>
      <c r="DK42" s="583"/>
      <c r="DL42" s="583"/>
      <c r="DM42" s="583"/>
      <c r="DN42" s="583"/>
      <c r="DO42" s="583"/>
      <c r="DP42" s="583"/>
      <c r="DQ42" s="583"/>
      <c r="DR42" s="583"/>
      <c r="DS42" s="583"/>
      <c r="DT42" s="583"/>
      <c r="DU42" s="583"/>
      <c r="DV42" s="583"/>
      <c r="DW42" s="583"/>
      <c r="DX42" s="583"/>
      <c r="DY42" s="583"/>
      <c r="DZ42" s="583"/>
      <c r="EA42" s="583"/>
      <c r="EB42" s="583"/>
      <c r="EC42" s="583"/>
      <c r="ED42" s="583"/>
      <c r="EE42" s="583"/>
      <c r="EF42" s="583"/>
      <c r="EG42" s="583"/>
      <c r="EH42" s="583"/>
      <c r="EI42" s="583"/>
      <c r="EJ42" s="583"/>
      <c r="EK42" s="583"/>
      <c r="EL42" s="583"/>
      <c r="EM42" s="583"/>
      <c r="EN42" s="583"/>
      <c r="EO42" s="583"/>
      <c r="EP42" s="583"/>
      <c r="EQ42" s="583"/>
      <c r="ER42" s="583"/>
      <c r="ES42" s="583"/>
      <c r="ET42" s="583"/>
      <c r="EU42" s="583"/>
      <c r="EV42" s="583"/>
      <c r="EW42" s="583"/>
      <c r="EX42" s="583"/>
      <c r="EY42" s="583"/>
      <c r="EZ42" s="583"/>
      <c r="FA42" s="583"/>
      <c r="FB42" s="583"/>
      <c r="FC42" s="583"/>
      <c r="FD42" s="583"/>
      <c r="FE42" s="583"/>
      <c r="FF42" s="583"/>
      <c r="FG42" s="583"/>
      <c r="FH42" s="583"/>
      <c r="FI42" s="583"/>
      <c r="FJ42" s="583"/>
      <c r="FK42" s="583"/>
      <c r="FL42" s="583"/>
      <c r="FM42" s="583"/>
      <c r="FN42" s="583"/>
      <c r="FO42" s="583"/>
      <c r="FP42" s="583"/>
      <c r="FQ42" s="583"/>
      <c r="FR42" s="583"/>
      <c r="FS42" s="583"/>
      <c r="FT42" s="583"/>
      <c r="FU42" s="583"/>
      <c r="FV42" s="583"/>
      <c r="FW42" s="583"/>
      <c r="FX42" s="583"/>
      <c r="FY42" s="583"/>
      <c r="FZ42" s="583"/>
      <c r="GA42" s="583"/>
      <c r="GB42" s="583"/>
      <c r="GC42" s="583"/>
      <c r="GD42" s="583"/>
      <c r="GE42" s="583"/>
      <c r="GF42" s="583"/>
      <c r="GG42" s="583"/>
      <c r="GH42" s="583"/>
      <c r="GI42" s="583"/>
      <c r="GJ42" s="583"/>
      <c r="GK42" s="583"/>
      <c r="GL42" s="583"/>
      <c r="GM42" s="583"/>
      <c r="GN42" s="583"/>
      <c r="GO42" s="583"/>
      <c r="GP42" s="583"/>
      <c r="GQ42" s="583"/>
      <c r="GR42" s="583"/>
      <c r="GS42" s="583"/>
      <c r="GT42" s="583"/>
      <c r="GU42" s="583"/>
      <c r="GV42" s="583"/>
      <c r="GW42" s="583"/>
      <c r="GX42" s="583"/>
      <c r="GY42" s="583"/>
      <c r="GZ42" s="583"/>
      <c r="HA42" s="583"/>
      <c r="HB42" s="583"/>
      <c r="HC42" s="583"/>
      <c r="HD42" s="583"/>
      <c r="HE42" s="583"/>
      <c r="HF42" s="583"/>
      <c r="HG42" s="583"/>
      <c r="HH42" s="583"/>
      <c r="HI42" s="583"/>
      <c r="HJ42" s="583"/>
      <c r="HK42" s="583"/>
      <c r="HL42" s="583"/>
      <c r="HM42" s="583"/>
      <c r="HN42" s="583"/>
      <c r="HO42" s="583"/>
      <c r="HP42" s="583"/>
      <c r="HQ42" s="583"/>
      <c r="HR42" s="583"/>
      <c r="HS42" s="583"/>
      <c r="HT42" s="583"/>
      <c r="HU42" s="583"/>
      <c r="HV42" s="583"/>
      <c r="HW42" s="583"/>
      <c r="HX42" s="583"/>
      <c r="HY42" s="583"/>
      <c r="HZ42" s="583"/>
      <c r="IA42" s="583"/>
      <c r="IB42" s="583"/>
      <c r="IC42" s="583"/>
      <c r="ID42" s="583"/>
      <c r="IE42" s="583"/>
      <c r="IF42" s="583"/>
      <c r="IG42" s="583"/>
      <c r="IH42" s="583"/>
      <c r="II42" s="583"/>
      <c r="IJ42" s="583"/>
      <c r="IK42" s="583"/>
      <c r="IL42" s="583"/>
      <c r="IM42" s="583"/>
      <c r="IN42" s="583"/>
      <c r="IO42" s="583"/>
      <c r="IP42" s="583"/>
      <c r="IQ42" s="583"/>
      <c r="IR42" s="583"/>
      <c r="IS42" s="583"/>
      <c r="IT42" s="583"/>
      <c r="IU42" s="583"/>
      <c r="IV42" s="583"/>
      <c r="IW42" s="583"/>
      <c r="IX42" s="583"/>
      <c r="IY42" s="583"/>
      <c r="IZ42" s="583"/>
      <c r="JA42" s="583"/>
      <c r="JB42" s="583"/>
      <c r="JC42" s="583"/>
      <c r="JD42" s="583"/>
      <c r="JE42" s="583"/>
      <c r="JF42" s="583"/>
      <c r="JG42" s="583"/>
      <c r="JH42" s="583"/>
      <c r="JI42" s="583"/>
      <c r="JJ42" s="583"/>
      <c r="JK42" s="583"/>
      <c r="JL42" s="583"/>
      <c r="JM42" s="583"/>
      <c r="JN42" s="583"/>
      <c r="JO42" s="583"/>
      <c r="JP42" s="583"/>
      <c r="JQ42" s="583"/>
      <c r="JR42" s="583"/>
      <c r="JS42" s="583"/>
      <c r="JT42" s="583"/>
      <c r="JU42" s="583"/>
      <c r="JV42" s="583"/>
      <c r="JW42" s="583"/>
      <c r="JX42" s="583"/>
      <c r="JY42" s="583"/>
      <c r="JZ42" s="583"/>
      <c r="KA42" s="583"/>
      <c r="KB42" s="583"/>
      <c r="KC42" s="583"/>
      <c r="KD42" s="583"/>
      <c r="KE42" s="583"/>
      <c r="KF42" s="583"/>
      <c r="KG42" s="583"/>
      <c r="KH42" s="583"/>
      <c r="KI42" s="583"/>
      <c r="KJ42" s="583"/>
      <c r="KK42" s="583"/>
      <c r="KL42" s="583"/>
      <c r="KM42" s="583"/>
      <c r="KN42" s="583"/>
      <c r="KO42" s="583"/>
      <c r="KP42" s="583"/>
      <c r="KQ42" s="583"/>
      <c r="KR42" s="583"/>
      <c r="KS42" s="583"/>
      <c r="KT42" s="583"/>
      <c r="KU42" s="583"/>
      <c r="KV42" s="583"/>
      <c r="KW42" s="583"/>
      <c r="KX42" s="583"/>
      <c r="KY42" s="583"/>
      <c r="KZ42" s="583"/>
      <c r="LA42" s="583"/>
      <c r="LB42" s="583"/>
      <c r="LC42" s="583"/>
      <c r="LD42" s="583"/>
      <c r="LE42" s="583"/>
      <c r="LF42" s="583"/>
      <c r="LG42" s="583"/>
      <c r="LH42" s="583"/>
      <c r="LI42" s="583"/>
      <c r="LJ42" s="583"/>
      <c r="LK42" s="583"/>
      <c r="LL42" s="583"/>
      <c r="LM42" s="583"/>
      <c r="LN42" s="583"/>
      <c r="LO42" s="583"/>
      <c r="LP42" s="583"/>
      <c r="LQ42" s="583"/>
      <c r="LR42" s="583"/>
      <c r="LS42" s="583"/>
      <c r="LT42" s="583"/>
      <c r="LU42" s="583"/>
      <c r="LV42" s="583"/>
      <c r="LW42" s="583"/>
      <c r="LX42" s="583"/>
      <c r="LY42" s="583"/>
      <c r="LZ42" s="583"/>
      <c r="MA42" s="583"/>
      <c r="MB42" s="583"/>
      <c r="MC42" s="583"/>
      <c r="MD42" s="583"/>
      <c r="ME42" s="583"/>
      <c r="MF42" s="583"/>
      <c r="MG42" s="583"/>
      <c r="MH42" s="583"/>
      <c r="MI42" s="583"/>
      <c r="MJ42" s="583"/>
      <c r="MK42" s="583"/>
      <c r="ML42" s="583"/>
      <c r="MM42" s="583"/>
      <c r="MN42" s="583"/>
      <c r="MO42" s="583"/>
      <c r="MP42" s="583"/>
      <c r="MQ42" s="583"/>
      <c r="MR42" s="583"/>
      <c r="MS42" s="583"/>
      <c r="MT42" s="583"/>
      <c r="MU42" s="583"/>
      <c r="MV42" s="583"/>
      <c r="MW42" s="583"/>
      <c r="MX42" s="583"/>
      <c r="MY42" s="583"/>
      <c r="MZ42" s="583"/>
      <c r="NA42" s="583"/>
      <c r="NB42" s="583"/>
      <c r="NC42" s="583"/>
      <c r="ND42" s="583"/>
      <c r="NE42" s="583"/>
      <c r="NF42" s="583"/>
      <c r="NG42" s="583"/>
      <c r="NH42" s="583"/>
      <c r="NI42" s="583"/>
      <c r="NJ42" s="583"/>
      <c r="NK42" s="583"/>
      <c r="NL42" s="583"/>
      <c r="NM42" s="583"/>
      <c r="NN42" s="583"/>
      <c r="NO42" s="583"/>
      <c r="NP42" s="583"/>
      <c r="NQ42" s="583"/>
      <c r="NR42" s="583"/>
      <c r="NS42" s="583"/>
      <c r="NT42" s="583"/>
      <c r="NU42" s="583"/>
      <c r="NV42" s="583"/>
      <c r="NW42" s="583"/>
      <c r="NX42" s="583"/>
      <c r="NY42" s="583"/>
      <c r="NZ42" s="583"/>
      <c r="OA42" s="583"/>
      <c r="OB42" s="583"/>
      <c r="OC42" s="583"/>
      <c r="OD42" s="583"/>
      <c r="OE42" s="583"/>
      <c r="OF42" s="583"/>
      <c r="OG42" s="583"/>
      <c r="OH42" s="583"/>
      <c r="OI42" s="583"/>
      <c r="OJ42" s="583"/>
      <c r="OK42" s="583"/>
      <c r="OL42" s="583"/>
      <c r="OM42" s="583"/>
      <c r="ON42" s="583"/>
      <c r="OO42" s="583"/>
      <c r="OP42" s="583"/>
      <c r="OQ42" s="583"/>
      <c r="OR42" s="583"/>
      <c r="OS42" s="583"/>
      <c r="OT42" s="583"/>
      <c r="OU42" s="583"/>
      <c r="OV42" s="583"/>
      <c r="OW42" s="583"/>
      <c r="OX42" s="583"/>
      <c r="OY42" s="583"/>
      <c r="OZ42" s="583"/>
      <c r="PA42" s="583"/>
      <c r="PB42" s="583"/>
      <c r="PC42" s="583"/>
      <c r="PD42" s="583"/>
      <c r="PE42" s="583"/>
      <c r="PF42" s="583"/>
      <c r="PG42" s="583"/>
      <c r="PH42" s="583"/>
      <c r="PI42" s="583"/>
      <c r="PJ42" s="583"/>
      <c r="PK42" s="583"/>
      <c r="PL42" s="583"/>
      <c r="PM42" s="583"/>
      <c r="PN42" s="583"/>
      <c r="PO42" s="583"/>
      <c r="PP42" s="583"/>
      <c r="PQ42" s="583"/>
      <c r="PR42" s="583"/>
      <c r="PS42" s="583"/>
      <c r="PT42" s="583"/>
      <c r="PU42" s="583"/>
      <c r="PV42" s="583"/>
      <c r="PW42" s="583"/>
      <c r="PX42" s="583"/>
      <c r="PY42" s="583"/>
      <c r="PZ42" s="583"/>
      <c r="QA42" s="583"/>
      <c r="QB42" s="583"/>
      <c r="QC42" s="583"/>
      <c r="QD42" s="583"/>
      <c r="QE42" s="583"/>
      <c r="QF42" s="583"/>
      <c r="QG42" s="583"/>
      <c r="QH42" s="583"/>
      <c r="QI42" s="583"/>
      <c r="QJ42" s="583"/>
      <c r="QK42" s="583"/>
      <c r="QL42" s="583"/>
      <c r="QM42" s="583"/>
      <c r="QN42" s="583"/>
      <c r="QO42" s="583"/>
      <c r="QP42" s="583"/>
      <c r="QQ42" s="583"/>
      <c r="QR42" s="583"/>
      <c r="QS42" s="583"/>
      <c r="QT42" s="583"/>
      <c r="QU42" s="583"/>
      <c r="QV42" s="583"/>
      <c r="QW42" s="583"/>
      <c r="QX42" s="583"/>
      <c r="QY42" s="583"/>
      <c r="QZ42" s="583"/>
      <c r="RA42" s="583"/>
      <c r="RB42" s="583"/>
      <c r="RC42" s="583"/>
      <c r="RD42" s="583"/>
      <c r="RE42" s="583"/>
      <c r="RF42" s="583"/>
      <c r="RG42" s="583"/>
      <c r="RH42" s="583"/>
      <c r="RI42" s="583"/>
      <c r="RJ42" s="583"/>
      <c r="RK42" s="583"/>
      <c r="RL42" s="583"/>
      <c r="RM42" s="583"/>
      <c r="RN42" s="583"/>
      <c r="RO42" s="583"/>
      <c r="RP42" s="583"/>
      <c r="RQ42" s="583"/>
      <c r="RR42" s="583"/>
      <c r="RS42" s="583"/>
      <c r="RT42" s="583"/>
      <c r="RU42" s="583"/>
      <c r="RV42" s="583"/>
      <c r="RW42" s="583"/>
      <c r="RX42" s="583"/>
      <c r="RY42" s="583"/>
      <c r="RZ42" s="583"/>
      <c r="SA42" s="583"/>
      <c r="SB42" s="583"/>
      <c r="SC42" s="583"/>
      <c r="SD42" s="583"/>
      <c r="SE42" s="583"/>
      <c r="SF42" s="583"/>
      <c r="SG42" s="583"/>
      <c r="SH42" s="583"/>
      <c r="SI42" s="583"/>
      <c r="SJ42" s="583"/>
      <c r="SK42" s="583"/>
      <c r="SL42" s="583"/>
      <c r="SM42" s="583"/>
      <c r="SN42" s="583"/>
      <c r="SO42" s="583"/>
      <c r="SP42" s="583"/>
      <c r="SQ42" s="583"/>
      <c r="SR42" s="583"/>
      <c r="SS42" s="583"/>
      <c r="ST42" s="583"/>
      <c r="SU42" s="583"/>
      <c r="SV42" s="583"/>
      <c r="SW42" s="583"/>
      <c r="SX42" s="583"/>
      <c r="SY42" s="583"/>
      <c r="SZ42" s="583"/>
      <c r="TA42" s="583"/>
      <c r="TB42" s="583"/>
      <c r="TC42" s="583"/>
      <c r="TD42" s="583"/>
      <c r="TE42" s="583"/>
      <c r="TF42" s="583"/>
      <c r="TG42" s="583"/>
      <c r="TH42" s="583"/>
      <c r="TI42" s="583"/>
      <c r="TJ42" s="583"/>
      <c r="TK42" s="583"/>
      <c r="TL42" s="583"/>
      <c r="TM42" s="583"/>
      <c r="TN42" s="583"/>
      <c r="TO42" s="583"/>
      <c r="TP42" s="583"/>
      <c r="TQ42" s="583"/>
      <c r="TR42" s="583"/>
      <c r="TS42" s="583"/>
      <c r="TT42" s="583"/>
      <c r="TU42" s="583"/>
      <c r="TV42" s="583"/>
      <c r="TW42" s="583"/>
      <c r="TX42" s="583"/>
      <c r="TY42" s="583"/>
      <c r="TZ42" s="583"/>
      <c r="UA42" s="583"/>
      <c r="UB42" s="583"/>
      <c r="UC42" s="583"/>
      <c r="UD42" s="583"/>
      <c r="UE42" s="583"/>
      <c r="UF42" s="583"/>
      <c r="UG42" s="583"/>
      <c r="UH42" s="583"/>
      <c r="UI42" s="583"/>
      <c r="UJ42" s="583"/>
      <c r="UK42" s="583"/>
      <c r="UL42" s="583"/>
      <c r="UM42" s="583"/>
      <c r="UN42" s="583"/>
      <c r="UO42" s="583"/>
      <c r="UP42" s="583"/>
      <c r="UQ42" s="583"/>
      <c r="UR42" s="583"/>
      <c r="US42" s="583"/>
      <c r="UT42" s="583"/>
      <c r="UU42" s="583"/>
      <c r="UV42" s="583"/>
      <c r="UW42" s="583"/>
      <c r="UX42" s="583"/>
      <c r="UY42" s="583"/>
      <c r="UZ42" s="583"/>
      <c r="VA42" s="583"/>
      <c r="VB42" s="583"/>
      <c r="VC42" s="583"/>
      <c r="VD42" s="583"/>
      <c r="VE42" s="583"/>
      <c r="VF42" s="583"/>
      <c r="VG42" s="583"/>
      <c r="VH42" s="583"/>
      <c r="VI42" s="583"/>
      <c r="VJ42" s="583"/>
      <c r="VK42" s="583"/>
      <c r="VL42" s="583"/>
      <c r="VM42" s="583"/>
      <c r="VN42" s="583"/>
      <c r="VO42" s="583"/>
      <c r="VP42" s="583"/>
      <c r="VQ42" s="583"/>
      <c r="VR42" s="583"/>
      <c r="VS42" s="583"/>
      <c r="VT42" s="583"/>
      <c r="VU42" s="583"/>
      <c r="VV42" s="583"/>
      <c r="VW42" s="583"/>
      <c r="VX42" s="583"/>
      <c r="VY42" s="583"/>
      <c r="VZ42" s="583"/>
      <c r="WA42" s="583"/>
      <c r="WB42" s="583"/>
      <c r="WC42" s="583"/>
      <c r="WD42" s="583"/>
      <c r="WE42" s="583"/>
      <c r="WF42" s="583"/>
      <c r="WG42" s="583"/>
      <c r="WH42" s="583"/>
      <c r="WI42" s="583"/>
    </row>
    <row r="43" spans="1:607" ht="15.5">
      <c r="B43" s="888" t="s">
        <v>697</v>
      </c>
      <c r="C43" s="897">
        <f t="shared" ref="C43:H43" si="13">SUM(C33:C42)</f>
        <v>1314.8361111111112</v>
      </c>
      <c r="D43" s="898">
        <f t="shared" si="13"/>
        <v>280</v>
      </c>
      <c r="E43" s="898">
        <f t="shared" si="13"/>
        <v>286</v>
      </c>
      <c r="F43" s="898">
        <f t="shared" si="13"/>
        <v>301</v>
      </c>
      <c r="G43" s="898">
        <f t="shared" si="13"/>
        <v>333.99405814690175</v>
      </c>
      <c r="H43" s="898">
        <f t="shared" si="13"/>
        <v>362.99405814690175</v>
      </c>
      <c r="I43" s="894"/>
      <c r="J43" s="930" t="s">
        <v>698</v>
      </c>
      <c r="K43" s="886"/>
      <c r="L43" s="583"/>
      <c r="M43" s="583"/>
      <c r="N43" s="583"/>
      <c r="O43" s="583"/>
      <c r="P43" s="583"/>
      <c r="Q43" s="583"/>
      <c r="R43" s="583"/>
      <c r="S43" s="583"/>
    </row>
    <row r="44" spans="1:607" ht="15.5">
      <c r="B44" s="888" t="s">
        <v>699</v>
      </c>
      <c r="C44" s="897">
        <f t="shared" ref="C44:H44" si="14">C43*12</f>
        <v>15778.033333333335</v>
      </c>
      <c r="D44" s="898">
        <f t="shared" si="14"/>
        <v>3360</v>
      </c>
      <c r="E44" s="898">
        <f t="shared" si="14"/>
        <v>3432</v>
      </c>
      <c r="F44" s="898">
        <f t="shared" si="14"/>
        <v>3612</v>
      </c>
      <c r="G44" s="898">
        <f t="shared" si="14"/>
        <v>4007.9286977628208</v>
      </c>
      <c r="H44" s="898">
        <f t="shared" si="14"/>
        <v>4355.9286977628208</v>
      </c>
      <c r="I44" s="894"/>
      <c r="J44" s="930" t="s">
        <v>700</v>
      </c>
      <c r="K44" s="886"/>
      <c r="L44" s="583"/>
      <c r="M44" s="583"/>
      <c r="N44" s="583"/>
      <c r="O44" s="583"/>
      <c r="P44" s="583"/>
      <c r="Q44" s="583"/>
      <c r="R44" s="583"/>
      <c r="S44" s="583"/>
    </row>
  </sheetData>
  <sheetProtection password="D974" sheet="1" formatColumns="0" formatRows="0" selectLockedCells="1"/>
  <pageMargins left="0.7" right="0.7" top="0.75" bottom="0.75" header="0.3" footer="0.3"/>
  <pageSetup paperSize="5" scale="86" fitToWidth="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2"/>
  <sheetViews>
    <sheetView zoomScale="110" zoomScaleNormal="110" workbookViewId="0">
      <selection activeCell="D13" sqref="D13"/>
    </sheetView>
  </sheetViews>
  <sheetFormatPr defaultRowHeight="30.75" customHeight="1"/>
  <cols>
    <col min="1" max="1" width="57" customWidth="1"/>
    <col min="2" max="5" width="13.7265625" customWidth="1"/>
  </cols>
  <sheetData>
    <row r="1" spans="1:5" ht="30.75" customHeight="1">
      <c r="A1" s="970" t="s">
        <v>481</v>
      </c>
      <c r="B1" s="970"/>
      <c r="C1" s="970"/>
      <c r="D1" s="970"/>
    </row>
    <row r="2" spans="1:5" ht="30.75" customHeight="1">
      <c r="A2" s="541" t="s">
        <v>625</v>
      </c>
      <c r="B2" s="424"/>
      <c r="C2" s="424"/>
      <c r="D2" s="424"/>
      <c r="E2" s="424"/>
    </row>
    <row r="3" spans="1:5" ht="30.75" customHeight="1" thickBot="1">
      <c r="A3" s="540" t="s">
        <v>488</v>
      </c>
      <c r="B3" s="424"/>
      <c r="C3" s="424"/>
      <c r="D3" s="424"/>
      <c r="E3" s="424"/>
    </row>
    <row r="4" spans="1:5" ht="30.75" customHeight="1" thickBot="1">
      <c r="A4" s="542"/>
      <c r="B4" s="424"/>
      <c r="C4" s="424"/>
      <c r="D4" s="424"/>
      <c r="E4" s="424"/>
    </row>
    <row r="5" spans="1:5" ht="30.75" customHeight="1" thickBot="1">
      <c r="A5" s="424"/>
      <c r="B5" s="968" t="s">
        <v>425</v>
      </c>
      <c r="C5" s="969"/>
      <c r="D5" s="971" t="s">
        <v>401</v>
      </c>
      <c r="E5" s="972"/>
    </row>
    <row r="6" spans="1:5" ht="30.75" customHeight="1" thickBot="1">
      <c r="A6" s="587"/>
      <c r="B6" s="943" t="s">
        <v>421</v>
      </c>
      <c r="C6" s="944" t="s">
        <v>422</v>
      </c>
      <c r="D6" s="943" t="s">
        <v>421</v>
      </c>
      <c r="E6" s="945" t="s">
        <v>422</v>
      </c>
    </row>
    <row r="7" spans="1:5" ht="30.75" customHeight="1" thickBot="1">
      <c r="A7" s="591" t="s">
        <v>426</v>
      </c>
      <c r="B7" s="592">
        <f>SUM(B8:B10)</f>
        <v>40</v>
      </c>
      <c r="C7" s="593">
        <f>SUM(C8:C10)</f>
        <v>40</v>
      </c>
      <c r="D7" s="593">
        <f>SUM(D8:D10)</f>
        <v>0</v>
      </c>
      <c r="E7" s="593">
        <f>SUM(E8:E10)</f>
        <v>0</v>
      </c>
    </row>
    <row r="8" spans="1:5" ht="30.75" customHeight="1">
      <c r="A8" s="588" t="s">
        <v>459</v>
      </c>
      <c r="B8" s="589">
        <v>5</v>
      </c>
      <c r="C8" s="590">
        <v>5</v>
      </c>
      <c r="D8" s="939"/>
      <c r="E8" s="939"/>
    </row>
    <row r="9" spans="1:5" ht="30.75" customHeight="1">
      <c r="A9" s="431" t="s">
        <v>460</v>
      </c>
      <c r="B9" s="543">
        <v>15</v>
      </c>
      <c r="C9" s="544">
        <v>15</v>
      </c>
      <c r="D9" s="940"/>
      <c r="E9" s="940"/>
    </row>
    <row r="10" spans="1:5" ht="30.75" customHeight="1" thickBot="1">
      <c r="A10" s="594" t="s">
        <v>461</v>
      </c>
      <c r="B10" s="595">
        <v>20</v>
      </c>
      <c r="C10" s="596">
        <v>20</v>
      </c>
      <c r="D10" s="941"/>
      <c r="E10" s="941"/>
    </row>
    <row r="11" spans="1:5" ht="30.75" customHeight="1" thickBot="1">
      <c r="A11" s="599" t="s">
        <v>427</v>
      </c>
      <c r="B11" s="592">
        <f>SUM(B12:B17)</f>
        <v>35</v>
      </c>
      <c r="C11" s="593">
        <f>SUM(C12:C17)</f>
        <v>35</v>
      </c>
      <c r="D11" s="609">
        <f>SUM(D12:D17)</f>
        <v>0</v>
      </c>
      <c r="E11" s="609">
        <f>SUM(E12:E17)</f>
        <v>0</v>
      </c>
    </row>
    <row r="12" spans="1:5" ht="30.75" customHeight="1">
      <c r="A12" s="588" t="s">
        <v>420</v>
      </c>
      <c r="B12" s="597">
        <v>10</v>
      </c>
      <c r="C12" s="598">
        <v>10</v>
      </c>
      <c r="D12" s="939"/>
      <c r="E12" s="939"/>
    </row>
    <row r="13" spans="1:5" ht="30.75" customHeight="1">
      <c r="A13" s="431" t="s">
        <v>402</v>
      </c>
      <c r="B13" s="432">
        <v>5</v>
      </c>
      <c r="C13" s="433">
        <v>5</v>
      </c>
      <c r="D13" s="940"/>
      <c r="E13" s="940"/>
    </row>
    <row r="14" spans="1:5" ht="30.75" customHeight="1">
      <c r="A14" s="431" t="s">
        <v>403</v>
      </c>
      <c r="B14" s="432">
        <v>5</v>
      </c>
      <c r="C14" s="433">
        <v>5</v>
      </c>
      <c r="D14" s="940"/>
      <c r="E14" s="940"/>
    </row>
    <row r="15" spans="1:5" ht="30.75" customHeight="1">
      <c r="A15" s="431" t="s">
        <v>404</v>
      </c>
      <c r="B15" s="432">
        <v>5</v>
      </c>
      <c r="C15" s="433">
        <v>5</v>
      </c>
      <c r="D15" s="940"/>
      <c r="E15" s="940"/>
    </row>
    <row r="16" spans="1:5" ht="30.75" customHeight="1">
      <c r="A16" s="431" t="s">
        <v>405</v>
      </c>
      <c r="B16" s="432">
        <v>5</v>
      </c>
      <c r="C16" s="433">
        <v>5</v>
      </c>
      <c r="D16" s="940"/>
      <c r="E16" s="940"/>
    </row>
    <row r="17" spans="1:5" ht="30.75" customHeight="1" thickBot="1">
      <c r="A17" s="594" t="s">
        <v>406</v>
      </c>
      <c r="B17" s="600">
        <v>5</v>
      </c>
      <c r="C17" s="601">
        <v>5</v>
      </c>
      <c r="D17" s="941"/>
      <c r="E17" s="941"/>
    </row>
    <row r="18" spans="1:5" ht="30.75" customHeight="1" thickBot="1">
      <c r="A18" s="591" t="s">
        <v>627</v>
      </c>
      <c r="B18" s="592">
        <f>SUM(B19:B21)</f>
        <v>31</v>
      </c>
      <c r="C18" s="593">
        <f>SUM(C19:C21)</f>
        <v>10</v>
      </c>
      <c r="D18" s="609">
        <f>SUM(D19:D21)</f>
        <v>0</v>
      </c>
      <c r="E18" s="609">
        <f>SUM(E19:E21)</f>
        <v>10</v>
      </c>
    </row>
    <row r="19" spans="1:5" ht="30.75" customHeight="1">
      <c r="A19" s="588" t="s">
        <v>423</v>
      </c>
      <c r="B19" s="597">
        <v>16</v>
      </c>
      <c r="C19" s="598">
        <v>10</v>
      </c>
      <c r="D19" s="939"/>
      <c r="E19" s="939">
        <v>10</v>
      </c>
    </row>
    <row r="20" spans="1:5" ht="30.75" customHeight="1">
      <c r="A20" s="431" t="s">
        <v>424</v>
      </c>
      <c r="B20" s="432">
        <v>5</v>
      </c>
      <c r="C20" s="433" t="s">
        <v>269</v>
      </c>
      <c r="D20" s="940"/>
      <c r="E20" s="937"/>
    </row>
    <row r="21" spans="1:5" ht="30.75" customHeight="1" thickBot="1">
      <c r="A21" s="594" t="s">
        <v>462</v>
      </c>
      <c r="B21" s="600">
        <v>10</v>
      </c>
      <c r="C21" s="601" t="s">
        <v>269</v>
      </c>
      <c r="D21" s="941"/>
      <c r="E21" s="938"/>
    </row>
    <row r="22" spans="1:5" ht="30.75" customHeight="1" thickBot="1">
      <c r="A22" s="591" t="s">
        <v>429</v>
      </c>
      <c r="B22" s="592">
        <f>SUM(B23:B27)</f>
        <v>33</v>
      </c>
      <c r="C22" s="593">
        <f>SUM(C23:C27)</f>
        <v>32</v>
      </c>
      <c r="D22" s="610">
        <f>SUM(D23:D27)</f>
        <v>0</v>
      </c>
      <c r="E22" s="610">
        <f>SUM(E23:E27)</f>
        <v>0</v>
      </c>
    </row>
    <row r="23" spans="1:5" ht="30.75" customHeight="1">
      <c r="A23" s="588" t="s">
        <v>407</v>
      </c>
      <c r="B23" s="597">
        <v>10</v>
      </c>
      <c r="C23" s="598">
        <v>10</v>
      </c>
      <c r="D23" s="939"/>
      <c r="E23" s="939"/>
    </row>
    <row r="24" spans="1:5" ht="30.75" customHeight="1">
      <c r="A24" s="431" t="s">
        <v>408</v>
      </c>
      <c r="B24" s="432">
        <v>8</v>
      </c>
      <c r="C24" s="433">
        <v>8</v>
      </c>
      <c r="D24" s="940"/>
      <c r="E24" s="940"/>
    </row>
    <row r="25" spans="1:5" ht="30.75" customHeight="1">
      <c r="A25" s="431" t="s">
        <v>409</v>
      </c>
      <c r="B25" s="432">
        <v>6</v>
      </c>
      <c r="C25" s="433">
        <v>6</v>
      </c>
      <c r="D25" s="940"/>
      <c r="E25" s="940"/>
    </row>
    <row r="26" spans="1:5" ht="30.75" customHeight="1">
      <c r="A26" s="431" t="s">
        <v>410</v>
      </c>
      <c r="B26" s="432">
        <v>3</v>
      </c>
      <c r="C26" s="433">
        <v>2</v>
      </c>
      <c r="D26" s="940"/>
      <c r="E26" s="940"/>
    </row>
    <row r="27" spans="1:5" ht="30.75" customHeight="1" thickBot="1">
      <c r="A27" s="594" t="s">
        <v>615</v>
      </c>
      <c r="B27" s="600">
        <v>6</v>
      </c>
      <c r="C27" s="601">
        <v>6</v>
      </c>
      <c r="D27" s="941"/>
      <c r="E27" s="941"/>
    </row>
    <row r="28" spans="1:5" ht="30.75" customHeight="1" thickBot="1">
      <c r="A28" s="591" t="s">
        <v>430</v>
      </c>
      <c r="B28" s="602">
        <v>10</v>
      </c>
      <c r="C28" s="603">
        <v>10</v>
      </c>
      <c r="D28" s="942"/>
      <c r="E28" s="942"/>
    </row>
    <row r="29" spans="1:5" ht="30.75" customHeight="1" thickBot="1">
      <c r="A29" s="599" t="s">
        <v>431</v>
      </c>
      <c r="B29" s="606">
        <v>-10</v>
      </c>
      <c r="C29" s="607">
        <v>-10</v>
      </c>
      <c r="D29" s="942"/>
      <c r="E29" s="942"/>
    </row>
    <row r="30" spans="1:5" ht="30.75" customHeight="1" thickBot="1">
      <c r="A30" s="604" t="s">
        <v>411</v>
      </c>
      <c r="B30" s="605">
        <f>B7+B11+B18+B22+B28</f>
        <v>149</v>
      </c>
      <c r="C30" s="605">
        <f>C7+C11+C18+C22+C28</f>
        <v>127</v>
      </c>
      <c r="D30" s="608">
        <f>D7+D11+D18+D22+D28+D29</f>
        <v>0</v>
      </c>
      <c r="E30" s="608">
        <f>E7+E11+E18+E22+E28+E29</f>
        <v>10</v>
      </c>
    </row>
    <row r="31" spans="1:5" ht="30.75" customHeight="1">
      <c r="A31" s="422" t="s">
        <v>489</v>
      </c>
      <c r="B31" s="424"/>
      <c r="C31" s="424"/>
      <c r="D31" s="611">
        <f>D30/B30</f>
        <v>0</v>
      </c>
      <c r="E31" s="936"/>
    </row>
    <row r="32" spans="1:5" ht="30.75" customHeight="1">
      <c r="A32" s="422" t="s">
        <v>616</v>
      </c>
      <c r="B32" s="424"/>
      <c r="C32" s="424"/>
      <c r="D32" s="936"/>
      <c r="E32" s="611">
        <f>E30/C30</f>
        <v>7.874015748031496E-2</v>
      </c>
    </row>
    <row r="33" spans="1:5" ht="30.75" hidden="1" customHeight="1">
      <c r="A33" s="425" t="s">
        <v>428</v>
      </c>
      <c r="B33" s="424"/>
      <c r="C33" s="424"/>
      <c r="D33" s="424"/>
      <c r="E33" s="424"/>
    </row>
    <row r="34" spans="1:5" ht="30.75" hidden="1" customHeight="1">
      <c r="A34" s="967" t="s">
        <v>412</v>
      </c>
      <c r="B34" s="967"/>
      <c r="C34" s="967"/>
      <c r="D34" s="967"/>
    </row>
    <row r="35" spans="1:5" ht="30.75" hidden="1" customHeight="1">
      <c r="A35" s="967" t="s">
        <v>413</v>
      </c>
      <c r="B35" s="967"/>
      <c r="C35" s="967"/>
      <c r="D35" s="967"/>
    </row>
    <row r="36" spans="1:5" ht="30.75" hidden="1" customHeight="1">
      <c r="A36" s="967" t="s">
        <v>414</v>
      </c>
      <c r="B36" s="967"/>
      <c r="C36" s="967"/>
      <c r="D36" s="967"/>
    </row>
    <row r="37" spans="1:5" ht="30.75" hidden="1" customHeight="1" thickBot="1">
      <c r="A37" s="426"/>
      <c r="B37" s="424"/>
      <c r="C37" s="424"/>
      <c r="D37" s="424"/>
      <c r="E37" s="424"/>
    </row>
    <row r="38" spans="1:5" ht="30.75" hidden="1" customHeight="1" thickBot="1">
      <c r="A38" s="427" t="s">
        <v>415</v>
      </c>
      <c r="B38" s="424"/>
      <c r="C38" s="424"/>
      <c r="D38" s="424"/>
      <c r="E38" s="424"/>
    </row>
    <row r="39" spans="1:5" ht="30.75" hidden="1" customHeight="1" thickBot="1">
      <c r="A39" s="423">
        <v>0.2</v>
      </c>
      <c r="B39" s="424"/>
      <c r="C39" s="424"/>
      <c r="D39" s="424"/>
      <c r="E39" s="424"/>
    </row>
    <row r="40" spans="1:5" ht="30.75" hidden="1" customHeight="1" thickBot="1">
      <c r="A40" s="423">
        <v>0.25</v>
      </c>
      <c r="B40" s="424"/>
      <c r="C40" s="424"/>
      <c r="D40" s="424"/>
      <c r="E40" s="424"/>
    </row>
    <row r="41" spans="1:5" ht="30.75" hidden="1" customHeight="1" thickBot="1">
      <c r="A41" s="423">
        <v>0.3</v>
      </c>
      <c r="B41" s="424"/>
      <c r="C41" s="424"/>
      <c r="D41" s="424"/>
      <c r="E41" s="424"/>
    </row>
    <row r="42" spans="1:5" ht="30.75" hidden="1" customHeight="1" thickBot="1">
      <c r="A42" s="423">
        <v>0.35</v>
      </c>
      <c r="B42" s="424"/>
      <c r="C42" s="424"/>
      <c r="D42" s="424"/>
      <c r="E42" s="424"/>
    </row>
    <row r="43" spans="1:5" ht="30.75" hidden="1" customHeight="1" thickBot="1">
      <c r="A43" s="423">
        <v>0.4</v>
      </c>
      <c r="B43" s="424"/>
      <c r="C43" s="424"/>
      <c r="D43" s="424"/>
      <c r="E43" s="424"/>
    </row>
    <row r="44" spans="1:5" ht="30.75" hidden="1" customHeight="1" thickBot="1">
      <c r="A44" s="423">
        <v>0.45</v>
      </c>
      <c r="B44" s="424"/>
      <c r="C44" s="424"/>
      <c r="D44" s="424"/>
      <c r="E44" s="424"/>
    </row>
    <row r="45" spans="1:5" ht="30.75" hidden="1" customHeight="1" thickBot="1">
      <c r="A45" s="423">
        <v>0.5</v>
      </c>
      <c r="B45" s="424"/>
      <c r="C45" s="424"/>
      <c r="D45" s="424"/>
      <c r="E45" s="424"/>
    </row>
    <row r="46" spans="1:5" ht="30.75" hidden="1" customHeight="1">
      <c r="A46" s="424"/>
      <c r="B46" s="424"/>
      <c r="C46" s="424"/>
      <c r="D46" s="424"/>
      <c r="E46" s="424"/>
    </row>
    <row r="47" spans="1:5" ht="30.75" hidden="1" customHeight="1">
      <c r="A47" s="425" t="s">
        <v>416</v>
      </c>
      <c r="B47" s="424"/>
      <c r="C47" s="424"/>
      <c r="D47" s="424"/>
      <c r="E47" s="424"/>
    </row>
    <row r="48" spans="1:5" ht="30.75" hidden="1" customHeight="1" thickBot="1">
      <c r="A48" s="428" t="s">
        <v>417</v>
      </c>
      <c r="B48" s="424"/>
      <c r="C48" s="424"/>
      <c r="D48" s="424"/>
      <c r="E48" s="424"/>
    </row>
    <row r="49" spans="1:5" ht="30.75" hidden="1" customHeight="1" thickBot="1">
      <c r="A49" s="427" t="s">
        <v>418</v>
      </c>
      <c r="B49" s="424"/>
      <c r="C49" s="424"/>
      <c r="D49" s="424"/>
      <c r="E49" s="424"/>
    </row>
    <row r="50" spans="1:5" ht="30.75" hidden="1" customHeight="1" thickBot="1">
      <c r="A50" s="423">
        <v>0.05</v>
      </c>
      <c r="B50" s="424"/>
      <c r="C50" s="424"/>
      <c r="D50" s="424"/>
      <c r="E50" s="424"/>
    </row>
    <row r="51" spans="1:5" ht="30.75" hidden="1" customHeight="1" thickBot="1">
      <c r="A51" s="423">
        <v>0.1</v>
      </c>
      <c r="B51" s="424"/>
      <c r="C51" s="424"/>
      <c r="D51" s="424"/>
      <c r="E51" s="424"/>
    </row>
    <row r="52" spans="1:5" ht="30.75" hidden="1" customHeight="1" thickBot="1">
      <c r="A52" s="423">
        <v>0.15</v>
      </c>
      <c r="B52" s="424"/>
      <c r="C52" s="424"/>
      <c r="D52" s="424"/>
      <c r="E52" s="424"/>
    </row>
    <row r="53" spans="1:5" ht="30.75" hidden="1" customHeight="1" thickBot="1">
      <c r="A53" s="423">
        <v>0.2</v>
      </c>
      <c r="B53" s="424"/>
      <c r="C53" s="424"/>
      <c r="D53" s="424"/>
      <c r="E53" s="424"/>
    </row>
    <row r="54" spans="1:5" ht="30.75" hidden="1" customHeight="1" thickBot="1">
      <c r="A54" s="423">
        <v>0.25</v>
      </c>
      <c r="B54" s="424"/>
      <c r="C54" s="424"/>
      <c r="D54" s="424"/>
      <c r="E54" s="424"/>
    </row>
    <row r="55" spans="1:5" ht="30.75" hidden="1" customHeight="1" thickBot="1">
      <c r="A55" s="423">
        <v>0.3</v>
      </c>
      <c r="B55" s="424"/>
      <c r="C55" s="424"/>
      <c r="D55" s="424"/>
      <c r="E55" s="424"/>
    </row>
    <row r="56" spans="1:5" ht="30.75" hidden="1" customHeight="1" thickBot="1">
      <c r="A56" s="423">
        <v>0.35</v>
      </c>
      <c r="B56" s="424"/>
      <c r="C56" s="424"/>
      <c r="D56" s="424"/>
      <c r="E56" s="424"/>
    </row>
    <row r="57" spans="1:5" ht="30.75" hidden="1" customHeight="1" thickBot="1">
      <c r="A57" s="423">
        <v>0.4</v>
      </c>
      <c r="B57" s="424"/>
      <c r="C57" s="424"/>
      <c r="D57" s="424"/>
      <c r="E57" s="424"/>
    </row>
    <row r="58" spans="1:5" ht="30.75" hidden="1" customHeight="1" thickBot="1">
      <c r="A58" s="423">
        <v>0.45</v>
      </c>
      <c r="B58" s="424"/>
      <c r="C58" s="424"/>
      <c r="D58" s="424"/>
      <c r="E58" s="424"/>
    </row>
    <row r="59" spans="1:5" ht="30.75" hidden="1" customHeight="1" thickBot="1">
      <c r="A59" s="423">
        <v>0.5</v>
      </c>
      <c r="B59" s="424"/>
      <c r="C59" s="424"/>
      <c r="D59" s="424"/>
      <c r="E59" s="424"/>
    </row>
    <row r="60" spans="1:5" ht="30.75" hidden="1" customHeight="1">
      <c r="A60" s="429"/>
      <c r="B60" s="424"/>
      <c r="C60" s="424"/>
      <c r="D60" s="424"/>
      <c r="E60" s="424"/>
    </row>
    <row r="61" spans="1:5" ht="30.75" hidden="1" customHeight="1">
      <c r="A61" s="430" t="s">
        <v>419</v>
      </c>
      <c r="B61" s="424"/>
      <c r="C61" s="424"/>
      <c r="D61" s="424"/>
      <c r="E61" s="424"/>
    </row>
    <row r="62" spans="1:5" ht="30.75" hidden="1" customHeight="1">
      <c r="A62" s="421"/>
      <c r="B62" s="421"/>
      <c r="C62" s="421"/>
      <c r="D62" s="421"/>
      <c r="E62" s="421"/>
    </row>
  </sheetData>
  <sheetProtection password="D974" sheet="1" objects="1" scenarios="1"/>
  <mergeCells count="6">
    <mergeCell ref="A34:D34"/>
    <mergeCell ref="A35:D35"/>
    <mergeCell ref="A36:D36"/>
    <mergeCell ref="B5:C5"/>
    <mergeCell ref="A1:D1"/>
    <mergeCell ref="D5:E5"/>
  </mergeCells>
  <pageMargins left="0.25" right="0.25" top="0.75" bottom="0.75" header="0.3" footer="0.3"/>
  <pageSetup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15"/>
  <sheetViews>
    <sheetView zoomScale="115" zoomScaleNormal="115" workbookViewId="0">
      <selection activeCell="G91" sqref="G91"/>
    </sheetView>
  </sheetViews>
  <sheetFormatPr defaultRowHeight="27.75" customHeight="1"/>
  <cols>
    <col min="1" max="1" width="33.54296875" customWidth="1"/>
    <col min="2" max="2" width="34" customWidth="1"/>
    <col min="3" max="3" width="14.7265625" customWidth="1"/>
    <col min="4" max="4" width="13.26953125" customWidth="1"/>
    <col min="5" max="5" width="16.54296875" customWidth="1"/>
    <col min="7" max="7" width="9.1796875" customWidth="1"/>
  </cols>
  <sheetData>
    <row r="1" spans="1:8" ht="27.75" customHeight="1" thickBot="1">
      <c r="A1" s="978" t="s">
        <v>458</v>
      </c>
      <c r="B1" s="979"/>
      <c r="C1" s="979"/>
      <c r="D1" s="979"/>
      <c r="E1" s="979"/>
      <c r="F1" s="979"/>
      <c r="G1" s="979"/>
      <c r="H1" s="980"/>
    </row>
    <row r="2" spans="1:8" ht="27.75" customHeight="1" thickBot="1">
      <c r="A2" s="975" t="s">
        <v>277</v>
      </c>
      <c r="B2" s="976"/>
      <c r="C2" s="976"/>
      <c r="D2" s="976"/>
      <c r="E2" s="976"/>
      <c r="F2" s="976"/>
      <c r="G2" s="976"/>
      <c r="H2" s="977"/>
    </row>
    <row r="3" spans="1:8" ht="27.75" customHeight="1" thickBot="1">
      <c r="A3" s="981" t="s">
        <v>398</v>
      </c>
      <c r="B3" s="982"/>
      <c r="C3" s="982"/>
      <c r="D3" s="982"/>
      <c r="E3" s="982"/>
      <c r="F3" s="982"/>
      <c r="G3" s="982"/>
      <c r="H3" s="983"/>
    </row>
    <row r="4" spans="1:8" ht="27.75" customHeight="1">
      <c r="A4" s="346" t="s">
        <v>278</v>
      </c>
      <c r="B4" s="984">
        <f>'Ex. 2 Self Score'!A4</f>
        <v>0</v>
      </c>
      <c r="C4" s="985"/>
      <c r="D4" s="985"/>
      <c r="E4" s="985"/>
      <c r="F4" s="985"/>
      <c r="G4" s="985"/>
      <c r="H4" s="986"/>
    </row>
    <row r="5" spans="1:8" ht="27.75" customHeight="1">
      <c r="A5" s="346" t="s">
        <v>279</v>
      </c>
      <c r="B5" s="987"/>
      <c r="C5" s="988"/>
      <c r="D5" s="988"/>
      <c r="E5" s="988"/>
      <c r="F5" s="988"/>
      <c r="G5" s="988"/>
      <c r="H5" s="989"/>
    </row>
    <row r="6" spans="1:8" ht="27.75" customHeight="1">
      <c r="A6" s="347" t="s">
        <v>280</v>
      </c>
      <c r="B6" s="990"/>
      <c r="C6" s="991"/>
      <c r="D6" s="992" t="s">
        <v>483</v>
      </c>
      <c r="E6" s="993"/>
      <c r="F6" s="994"/>
      <c r="G6" s="995"/>
      <c r="H6" s="996"/>
    </row>
    <row r="7" spans="1:8" ht="27.75" customHeight="1">
      <c r="A7" s="346" t="s">
        <v>281</v>
      </c>
      <c r="B7" s="994"/>
      <c r="C7" s="991"/>
      <c r="D7" s="348"/>
      <c r="E7" s="349" t="s">
        <v>282</v>
      </c>
      <c r="F7" s="994"/>
      <c r="G7" s="995"/>
      <c r="H7" s="996"/>
    </row>
    <row r="8" spans="1:8" ht="27.75" customHeight="1">
      <c r="A8" s="346"/>
      <c r="B8" s="348"/>
      <c r="C8" s="348"/>
      <c r="D8" s="348"/>
      <c r="E8" s="348"/>
      <c r="F8" s="348"/>
      <c r="G8" s="348"/>
      <c r="H8" s="350"/>
    </row>
    <row r="9" spans="1:8" ht="27.75" customHeight="1">
      <c r="A9" s="346" t="s">
        <v>283</v>
      </c>
      <c r="B9" s="348"/>
      <c r="C9" s="997"/>
      <c r="D9" s="997"/>
      <c r="E9" s="997"/>
      <c r="F9" s="348"/>
      <c r="G9" s="348"/>
      <c r="H9" s="350"/>
    </row>
    <row r="10" spans="1:8" ht="27.75" customHeight="1">
      <c r="A10" s="998" t="s">
        <v>617</v>
      </c>
      <c r="B10" s="999"/>
      <c r="C10" s="997"/>
      <c r="D10" s="997"/>
      <c r="E10" s="997"/>
      <c r="F10" s="348"/>
      <c r="G10" s="348"/>
      <c r="H10" s="350"/>
    </row>
    <row r="11" spans="1:8" ht="27.75" customHeight="1">
      <c r="A11" s="346"/>
      <c r="B11" s="348"/>
      <c r="C11" s="348"/>
      <c r="D11" s="348"/>
      <c r="E11" s="348"/>
      <c r="F11" s="348"/>
      <c r="G11" s="348"/>
      <c r="H11" s="350"/>
    </row>
    <row r="12" spans="1:8" ht="27.75" customHeight="1">
      <c r="A12" s="546" t="s">
        <v>482</v>
      </c>
      <c r="B12" s="348"/>
      <c r="C12" s="973"/>
      <c r="D12" s="974"/>
      <c r="E12" s="348"/>
      <c r="F12" s="348"/>
      <c r="G12" s="348"/>
      <c r="H12" s="350"/>
    </row>
    <row r="13" spans="1:8" ht="27.75" customHeight="1">
      <c r="A13" s="347" t="s">
        <v>284</v>
      </c>
      <c r="B13" s="348"/>
      <c r="C13" s="973"/>
      <c r="D13" s="974"/>
      <c r="E13" s="348"/>
      <c r="F13" s="348"/>
      <c r="G13" s="348"/>
      <c r="H13" s="350"/>
    </row>
    <row r="14" spans="1:8" ht="27.75" customHeight="1">
      <c r="A14" s="546" t="s">
        <v>484</v>
      </c>
      <c r="B14" s="348"/>
      <c r="C14" s="973"/>
      <c r="D14" s="974"/>
      <c r="E14" s="348"/>
      <c r="F14" s="348"/>
      <c r="G14" s="348"/>
      <c r="H14" s="350"/>
    </row>
    <row r="15" spans="1:8" ht="27.75" customHeight="1">
      <c r="A15" s="546" t="s">
        <v>485</v>
      </c>
      <c r="B15" s="348"/>
      <c r="C15" s="973"/>
      <c r="D15" s="974"/>
      <c r="E15" s="348"/>
      <c r="F15" s="348"/>
      <c r="G15" s="348"/>
      <c r="H15" s="350"/>
    </row>
    <row r="16" spans="1:8" ht="27.75" customHeight="1">
      <c r="A16" s="347" t="s">
        <v>285</v>
      </c>
      <c r="B16" s="348"/>
      <c r="C16" s="997"/>
      <c r="D16" s="997"/>
      <c r="E16" s="348"/>
      <c r="F16" s="348"/>
      <c r="G16" s="348"/>
      <c r="H16" s="350"/>
    </row>
    <row r="17" spans="1:8" ht="27.75" customHeight="1">
      <c r="A17" s="347" t="s">
        <v>286</v>
      </c>
      <c r="B17" s="351"/>
      <c r="C17" s="1000"/>
      <c r="D17" s="1001"/>
      <c r="E17" s="1001"/>
      <c r="F17" s="1001"/>
      <c r="G17" s="1001"/>
      <c r="H17" s="1002"/>
    </row>
    <row r="18" spans="1:8" ht="27.75" customHeight="1">
      <c r="A18" s="546" t="s">
        <v>486</v>
      </c>
      <c r="B18" s="348"/>
      <c r="C18" s="973"/>
      <c r="D18" s="974"/>
      <c r="E18" s="348"/>
      <c r="F18" s="348"/>
      <c r="G18" s="348"/>
      <c r="H18" s="350"/>
    </row>
    <row r="19" spans="1:8" ht="27.75" customHeight="1">
      <c r="A19" s="346" t="s">
        <v>287</v>
      </c>
      <c r="B19" s="348"/>
      <c r="C19" s="973"/>
      <c r="D19" s="974"/>
      <c r="E19" s="1003" t="s">
        <v>288</v>
      </c>
      <c r="F19" s="1004"/>
      <c r="G19" s="997"/>
      <c r="H19" s="1005"/>
    </row>
    <row r="20" spans="1:8" ht="27.75" customHeight="1">
      <c r="A20" s="546" t="s">
        <v>618</v>
      </c>
      <c r="B20" s="348"/>
      <c r="C20" s="973"/>
      <c r="D20" s="974"/>
      <c r="E20" s="348"/>
      <c r="F20" s="348"/>
      <c r="G20" s="348"/>
      <c r="H20" s="350"/>
    </row>
    <row r="21" spans="1:8" ht="27.75" customHeight="1">
      <c r="A21" s="347" t="s">
        <v>289</v>
      </c>
      <c r="B21" s="348"/>
      <c r="C21" s="973"/>
      <c r="D21" s="1006"/>
      <c r="E21" s="1006"/>
      <c r="F21" s="1006"/>
      <c r="G21" s="1006"/>
      <c r="H21" s="1007"/>
    </row>
    <row r="22" spans="1:8" ht="27.75" customHeight="1">
      <c r="A22" s="347" t="s">
        <v>290</v>
      </c>
      <c r="B22" s="348"/>
      <c r="C22" s="997"/>
      <c r="D22" s="997"/>
      <c r="E22" s="997"/>
      <c r="F22" s="997"/>
      <c r="G22" s="997"/>
      <c r="H22" s="1005"/>
    </row>
    <row r="23" spans="1:8" ht="27.75" customHeight="1">
      <c r="A23" s="546" t="s">
        <v>619</v>
      </c>
      <c r="B23" s="348"/>
      <c r="C23" s="1008"/>
      <c r="D23" s="1009"/>
      <c r="E23" s="348"/>
      <c r="F23" s="348"/>
      <c r="G23" s="348"/>
      <c r="H23" s="350"/>
    </row>
    <row r="24" spans="1:8" ht="27.75" customHeight="1">
      <c r="A24" s="546" t="s">
        <v>487</v>
      </c>
      <c r="B24" s="348"/>
      <c r="C24" s="1010"/>
      <c r="D24" s="1010"/>
      <c r="E24" s="348"/>
      <c r="F24" s="348"/>
      <c r="G24" s="348"/>
      <c r="H24" s="350"/>
    </row>
    <row r="25" spans="1:8" ht="27.75" customHeight="1">
      <c r="A25" s="355" t="s">
        <v>291</v>
      </c>
      <c r="B25" s="348"/>
      <c r="C25" s="1011"/>
      <c r="D25" s="1012"/>
      <c r="E25" s="1012"/>
      <c r="F25" s="1012"/>
      <c r="G25" s="1012"/>
      <c r="H25" s="1013"/>
    </row>
    <row r="26" spans="1:8" ht="27.75" customHeight="1">
      <c r="A26" s="347" t="s">
        <v>292</v>
      </c>
      <c r="B26" s="352"/>
      <c r="C26" s="1014" t="s">
        <v>293</v>
      </c>
      <c r="D26" s="1014"/>
      <c r="E26" s="1014"/>
      <c r="F26" s="1015" t="s">
        <v>294</v>
      </c>
      <c r="G26" s="1016"/>
      <c r="H26" s="1017"/>
    </row>
    <row r="27" spans="1:8" ht="27.75" customHeight="1">
      <c r="A27" s="347" t="s">
        <v>295</v>
      </c>
      <c r="B27" s="353"/>
      <c r="C27" s="1018"/>
      <c r="D27" s="1019"/>
      <c r="E27" s="1019"/>
      <c r="F27" s="1019"/>
      <c r="G27" s="1019"/>
      <c r="H27" s="1020"/>
    </row>
    <row r="28" spans="1:8" ht="27.75" customHeight="1">
      <c r="A28" s="347" t="s">
        <v>296</v>
      </c>
      <c r="B28" s="354" t="s">
        <v>297</v>
      </c>
      <c r="C28" s="1018"/>
      <c r="D28" s="1019"/>
      <c r="E28" s="1019"/>
      <c r="F28" s="1019"/>
      <c r="G28" s="1019"/>
      <c r="H28" s="1020"/>
    </row>
    <row r="29" spans="1:8" ht="27.75" customHeight="1">
      <c r="A29" s="347"/>
      <c r="B29" s="354" t="s">
        <v>298</v>
      </c>
      <c r="C29" s="1018"/>
      <c r="D29" s="1019"/>
      <c r="E29" s="1019"/>
      <c r="F29" s="1019"/>
      <c r="G29" s="1019"/>
      <c r="H29" s="1020"/>
    </row>
    <row r="30" spans="1:8" ht="27.75" customHeight="1">
      <c r="A30" s="347" t="s">
        <v>299</v>
      </c>
      <c r="B30" s="353"/>
      <c r="C30" s="1015"/>
      <c r="D30" s="1015"/>
      <c r="E30" s="1015"/>
      <c r="F30" s="1015"/>
      <c r="G30" s="1015"/>
      <c r="H30" s="1021"/>
    </row>
    <row r="31" spans="1:8" ht="27.75" customHeight="1">
      <c r="A31" s="347"/>
      <c r="B31" s="353"/>
      <c r="C31" s="1015"/>
      <c r="D31" s="1015"/>
      <c r="E31" s="1015"/>
      <c r="F31" s="1015"/>
      <c r="G31" s="1015"/>
      <c r="H31" s="1021"/>
    </row>
    <row r="32" spans="1:8" ht="27.75" customHeight="1">
      <c r="A32" s="347"/>
      <c r="B32" s="354" t="s">
        <v>300</v>
      </c>
      <c r="C32" s="1022"/>
      <c r="D32" s="1022"/>
      <c r="E32" s="1022"/>
      <c r="F32" s="1022"/>
      <c r="G32" s="1022"/>
      <c r="H32" s="1023"/>
    </row>
    <row r="33" spans="1:8" ht="27.75" customHeight="1">
      <c r="A33" s="347" t="s">
        <v>301</v>
      </c>
      <c r="B33" s="353"/>
      <c r="C33" s="1022"/>
      <c r="D33" s="1022"/>
      <c r="E33" s="1022"/>
      <c r="F33" s="1022"/>
      <c r="G33" s="1022"/>
      <c r="H33" s="1023"/>
    </row>
    <row r="34" spans="1:8" ht="27.75" customHeight="1">
      <c r="A34" s="347" t="s">
        <v>302</v>
      </c>
      <c r="B34" s="353"/>
      <c r="C34" s="1015" t="s">
        <v>303</v>
      </c>
      <c r="D34" s="1015"/>
      <c r="E34" s="1015" t="s">
        <v>304</v>
      </c>
      <c r="F34" s="1015"/>
      <c r="G34" s="1015" t="s">
        <v>305</v>
      </c>
      <c r="H34" s="1021"/>
    </row>
    <row r="35" spans="1:8" ht="27.75" customHeight="1">
      <c r="A35" s="347"/>
      <c r="B35" s="353"/>
      <c r="C35" s="1015" t="s">
        <v>306</v>
      </c>
      <c r="D35" s="1015"/>
      <c r="E35" s="1015" t="s">
        <v>307</v>
      </c>
      <c r="F35" s="1015"/>
      <c r="G35" s="1015" t="s">
        <v>308</v>
      </c>
      <c r="H35" s="1021"/>
    </row>
    <row r="36" spans="1:8" ht="27.75" customHeight="1">
      <c r="A36" s="347"/>
      <c r="B36" s="353"/>
      <c r="C36" s="1015" t="s">
        <v>309</v>
      </c>
      <c r="D36" s="1015"/>
      <c r="E36" s="1015" t="s">
        <v>310</v>
      </c>
      <c r="F36" s="1015"/>
      <c r="G36" s="1015" t="s">
        <v>311</v>
      </c>
      <c r="H36" s="1021"/>
    </row>
    <row r="37" spans="1:8" ht="27.75" customHeight="1">
      <c r="A37" s="347"/>
      <c r="B37" s="353"/>
      <c r="C37" s="1015" t="s">
        <v>312</v>
      </c>
      <c r="D37" s="1015"/>
      <c r="E37" s="1015" t="s">
        <v>313</v>
      </c>
      <c r="F37" s="1015"/>
      <c r="G37" s="1015"/>
      <c r="H37" s="1021"/>
    </row>
    <row r="38" spans="1:8" ht="27.75" customHeight="1">
      <c r="A38" s="347"/>
      <c r="B38" s="354" t="s">
        <v>314</v>
      </c>
      <c r="C38" s="1015"/>
      <c r="D38" s="1015"/>
      <c r="E38" s="1015"/>
      <c r="F38" s="1015"/>
      <c r="G38" s="1015"/>
      <c r="H38" s="1021"/>
    </row>
    <row r="39" spans="1:8" ht="27.75" customHeight="1">
      <c r="A39" s="347"/>
      <c r="B39" s="354" t="s">
        <v>314</v>
      </c>
      <c r="C39" s="1015"/>
      <c r="D39" s="1015"/>
      <c r="E39" s="1015"/>
      <c r="F39" s="1015"/>
      <c r="G39" s="1015"/>
      <c r="H39" s="1021"/>
    </row>
    <row r="40" spans="1:8" ht="27.75" customHeight="1">
      <c r="A40" s="347"/>
      <c r="B40" s="354" t="s">
        <v>314</v>
      </c>
      <c r="C40" s="1015"/>
      <c r="D40" s="1015"/>
      <c r="E40" s="1015"/>
      <c r="F40" s="1015"/>
      <c r="G40" s="1015"/>
      <c r="H40" s="1021"/>
    </row>
    <row r="41" spans="1:8" ht="27.75" customHeight="1">
      <c r="A41" s="1024" t="s">
        <v>315</v>
      </c>
      <c r="B41" s="1025"/>
      <c r="C41" s="1025"/>
      <c r="D41" s="1025"/>
      <c r="E41" s="1025"/>
      <c r="F41" s="1025"/>
      <c r="G41" s="1025"/>
      <c r="H41" s="1026"/>
    </row>
    <row r="42" spans="1:8" ht="27.75" customHeight="1">
      <c r="A42" s="1027"/>
      <c r="B42" s="1028"/>
      <c r="C42" s="1028"/>
      <c r="D42" s="1028"/>
      <c r="E42" s="1028"/>
      <c r="F42" s="1028"/>
      <c r="G42" s="1028"/>
      <c r="H42" s="1029"/>
    </row>
    <row r="43" spans="1:8" ht="27.75" customHeight="1">
      <c r="A43" s="1030"/>
      <c r="B43" s="1031"/>
      <c r="C43" s="1031"/>
      <c r="D43" s="1031"/>
      <c r="E43" s="1031"/>
      <c r="F43" s="1031"/>
      <c r="G43" s="1031"/>
      <c r="H43" s="1032"/>
    </row>
    <row r="44" spans="1:8" ht="27.75" customHeight="1" thickBot="1">
      <c r="A44" s="1033"/>
      <c r="B44" s="1034"/>
      <c r="C44" s="1034"/>
      <c r="D44" s="1034"/>
      <c r="E44" s="1034"/>
      <c r="F44" s="1034"/>
      <c r="G44" s="1034"/>
      <c r="H44" s="1035"/>
    </row>
    <row r="45" spans="1:8" ht="27.75" customHeight="1" thickBot="1">
      <c r="A45" s="981" t="s">
        <v>399</v>
      </c>
      <c r="B45" s="982"/>
      <c r="C45" s="982"/>
      <c r="D45" s="982"/>
      <c r="E45" s="982"/>
      <c r="F45" s="982"/>
      <c r="G45" s="982"/>
      <c r="H45" s="983"/>
    </row>
    <row r="46" spans="1:8" ht="27.75" customHeight="1">
      <c r="A46" s="346"/>
      <c r="B46" s="348"/>
      <c r="C46" s="348"/>
      <c r="D46" s="348"/>
      <c r="E46" s="348"/>
      <c r="F46" s="348"/>
      <c r="G46" s="348"/>
      <c r="H46" s="350"/>
    </row>
    <row r="47" spans="1:8" ht="27.75" customHeight="1">
      <c r="A47" s="355" t="s">
        <v>316</v>
      </c>
      <c r="B47" s="1036"/>
      <c r="C47" s="1037"/>
      <c r="D47" s="1037"/>
      <c r="E47" s="1037"/>
      <c r="F47" s="1037"/>
      <c r="G47" s="1037"/>
      <c r="H47" s="1038"/>
    </row>
    <row r="48" spans="1:8" ht="27.75" customHeight="1">
      <c r="A48" s="346" t="s">
        <v>317</v>
      </c>
      <c r="B48" s="348"/>
      <c r="C48" s="348"/>
      <c r="D48" s="348"/>
      <c r="E48" s="348"/>
      <c r="F48" s="348"/>
      <c r="G48" s="348"/>
      <c r="H48" s="350"/>
    </row>
    <row r="49" spans="1:8" ht="27.75" customHeight="1">
      <c r="A49" s="346" t="s">
        <v>318</v>
      </c>
      <c r="B49" s="973"/>
      <c r="C49" s="1006"/>
      <c r="D49" s="974"/>
      <c r="E49" s="348"/>
      <c r="F49" s="348"/>
      <c r="G49" s="348"/>
      <c r="H49" s="350"/>
    </row>
    <row r="50" spans="1:8" ht="27.75" customHeight="1">
      <c r="A50" s="346" t="s">
        <v>319</v>
      </c>
      <c r="B50" s="973"/>
      <c r="C50" s="1006"/>
      <c r="D50" s="974"/>
      <c r="E50" s="348"/>
      <c r="F50" s="348"/>
      <c r="G50" s="348"/>
      <c r="H50" s="350"/>
    </row>
    <row r="51" spans="1:8" ht="27.75" customHeight="1">
      <c r="A51" s="346" t="s">
        <v>320</v>
      </c>
      <c r="B51" s="973"/>
      <c r="C51" s="1006"/>
      <c r="D51" s="974"/>
      <c r="E51" s="349" t="s">
        <v>321</v>
      </c>
      <c r="F51" s="973"/>
      <c r="G51" s="1006"/>
      <c r="H51" s="1007"/>
    </row>
    <row r="52" spans="1:8" ht="27.75" customHeight="1">
      <c r="A52" s="346" t="s">
        <v>322</v>
      </c>
      <c r="B52" s="973"/>
      <c r="C52" s="1006"/>
      <c r="D52" s="974"/>
      <c r="E52" s="874" t="s">
        <v>620</v>
      </c>
      <c r="F52" s="973"/>
      <c r="G52" s="1006"/>
      <c r="H52" s="1007"/>
    </row>
    <row r="53" spans="1:8" ht="27.75" customHeight="1">
      <c r="A53" s="346" t="s">
        <v>323</v>
      </c>
      <c r="B53" s="973"/>
      <c r="C53" s="1006"/>
      <c r="D53" s="974"/>
      <c r="E53" s="348"/>
      <c r="F53" s="348"/>
      <c r="G53" s="348"/>
      <c r="H53" s="350"/>
    </row>
    <row r="54" spans="1:8" ht="27.75" customHeight="1">
      <c r="A54" s="346" t="s">
        <v>324</v>
      </c>
      <c r="B54" s="973"/>
      <c r="C54" s="1006"/>
      <c r="D54" s="974"/>
      <c r="E54" s="349" t="s">
        <v>325</v>
      </c>
      <c r="F54" s="973"/>
      <c r="G54" s="1006"/>
      <c r="H54" s="1007"/>
    </row>
    <row r="55" spans="1:8" ht="27.75" customHeight="1">
      <c r="A55" s="346"/>
      <c r="B55" s="348"/>
      <c r="C55" s="348"/>
      <c r="D55" s="348"/>
      <c r="E55" s="348"/>
      <c r="F55" s="348"/>
      <c r="G55" s="348"/>
      <c r="H55" s="350"/>
    </row>
    <row r="56" spans="1:8" ht="27.75" customHeight="1">
      <c r="A56" s="347" t="s">
        <v>326</v>
      </c>
      <c r="B56" s="973"/>
      <c r="C56" s="1006"/>
      <c r="D56" s="1006"/>
      <c r="E56" s="1006"/>
      <c r="F56" s="1006"/>
      <c r="G56" s="1006"/>
      <c r="H56" s="1007"/>
    </row>
    <row r="57" spans="1:8" ht="27.75" customHeight="1">
      <c r="A57" s="346"/>
      <c r="B57" s="356" t="s">
        <v>327</v>
      </c>
      <c r="C57" s="973"/>
      <c r="D57" s="1006"/>
      <c r="E57" s="1006"/>
      <c r="F57" s="1006"/>
      <c r="G57" s="1006"/>
      <c r="H57" s="1007"/>
    </row>
    <row r="58" spans="1:8" ht="27.75" customHeight="1">
      <c r="A58" s="346"/>
      <c r="B58" s="348"/>
      <c r="C58" s="348"/>
      <c r="D58" s="348"/>
      <c r="E58" s="348"/>
      <c r="F58" s="348"/>
      <c r="G58" s="348"/>
      <c r="H58" s="350"/>
    </row>
    <row r="59" spans="1:8" ht="27.75" customHeight="1">
      <c r="A59" s="347" t="s">
        <v>328</v>
      </c>
      <c r="B59" s="584" t="s">
        <v>329</v>
      </c>
      <c r="C59" s="348"/>
      <c r="D59" s="348"/>
      <c r="E59" s="348"/>
      <c r="F59" s="348"/>
      <c r="G59" s="348"/>
      <c r="H59" s="350"/>
    </row>
    <row r="60" spans="1:8" ht="27.75" customHeight="1">
      <c r="A60" s="346"/>
      <c r="B60" s="584" t="s">
        <v>330</v>
      </c>
      <c r="C60" s="357" t="s">
        <v>331</v>
      </c>
      <c r="D60" s="997"/>
      <c r="E60" s="997"/>
      <c r="F60" s="358"/>
      <c r="G60" s="358"/>
      <c r="H60" s="359"/>
    </row>
    <row r="61" spans="1:8" ht="27.75" customHeight="1">
      <c r="A61" s="346"/>
      <c r="B61" s="348"/>
      <c r="C61" s="360" t="s">
        <v>332</v>
      </c>
      <c r="D61" s="997"/>
      <c r="E61" s="997"/>
      <c r="F61" s="358"/>
      <c r="G61" s="358"/>
      <c r="H61" s="359"/>
    </row>
    <row r="62" spans="1:8" ht="27.75" customHeight="1">
      <c r="A62" s="346"/>
      <c r="B62" s="348"/>
      <c r="C62" s="348"/>
      <c r="D62" s="348"/>
      <c r="E62" s="348"/>
      <c r="F62" s="348"/>
      <c r="G62" s="348"/>
      <c r="H62" s="350"/>
    </row>
    <row r="63" spans="1:8" ht="27.75" customHeight="1">
      <c r="A63" s="347" t="s">
        <v>333</v>
      </c>
      <c r="B63" s="348"/>
      <c r="C63" s="348"/>
      <c r="D63" s="348"/>
      <c r="E63" s="361"/>
      <c r="F63" s="348"/>
      <c r="G63" s="348"/>
      <c r="H63" s="350"/>
    </row>
    <row r="64" spans="1:8" ht="27.75" customHeight="1">
      <c r="A64" s="362"/>
      <c r="B64" s="973"/>
      <c r="C64" s="1006"/>
      <c r="D64" s="1006"/>
      <c r="E64" s="1006"/>
      <c r="F64" s="1006"/>
      <c r="G64" s="1006"/>
      <c r="H64" s="1007"/>
    </row>
    <row r="65" spans="1:8" ht="27.75" customHeight="1">
      <c r="A65" s="362"/>
      <c r="B65" s="973"/>
      <c r="C65" s="1006"/>
      <c r="D65" s="1006"/>
      <c r="E65" s="1006"/>
      <c r="F65" s="1006"/>
      <c r="G65" s="1006"/>
      <c r="H65" s="1007"/>
    </row>
    <row r="66" spans="1:8" ht="27.75" customHeight="1">
      <c r="A66" s="362"/>
      <c r="B66" s="973"/>
      <c r="C66" s="1006"/>
      <c r="D66" s="1006"/>
      <c r="E66" s="1006"/>
      <c r="F66" s="1006"/>
      <c r="G66" s="1006"/>
      <c r="H66" s="1007"/>
    </row>
    <row r="67" spans="1:8" ht="29.25" customHeight="1">
      <c r="A67" s="362"/>
      <c r="B67" s="973"/>
      <c r="C67" s="1006"/>
      <c r="D67" s="1006"/>
      <c r="E67" s="1006"/>
      <c r="F67" s="1006"/>
      <c r="G67" s="1006"/>
      <c r="H67" s="1007"/>
    </row>
    <row r="68" spans="1:8" ht="27.75" customHeight="1">
      <c r="A68" s="346"/>
      <c r="B68" s="348"/>
      <c r="C68" s="348"/>
      <c r="D68" s="348"/>
      <c r="E68" s="348"/>
      <c r="F68" s="348"/>
      <c r="G68" s="348"/>
      <c r="H68" s="350"/>
    </row>
    <row r="69" spans="1:8" ht="27.75" customHeight="1">
      <c r="A69" s="347" t="s">
        <v>334</v>
      </c>
      <c r="B69" s="994"/>
      <c r="C69" s="995"/>
      <c r="D69" s="995"/>
      <c r="E69" s="995"/>
      <c r="F69" s="995"/>
      <c r="G69" s="995"/>
      <c r="H69" s="996"/>
    </row>
    <row r="70" spans="1:8" ht="27.75" customHeight="1" thickBot="1">
      <c r="A70" s="347"/>
      <c r="B70" s="363"/>
      <c r="C70" s="364"/>
      <c r="D70" s="364"/>
      <c r="E70" s="364"/>
      <c r="F70" s="364"/>
      <c r="G70" s="364"/>
      <c r="H70" s="365"/>
    </row>
    <row r="71" spans="1:8" ht="27.75" customHeight="1" thickBot="1">
      <c r="A71" s="981" t="s">
        <v>464</v>
      </c>
      <c r="B71" s="982"/>
      <c r="C71" s="982"/>
      <c r="D71" s="982"/>
      <c r="E71" s="982"/>
      <c r="F71" s="982"/>
      <c r="G71" s="982"/>
      <c r="H71" s="983"/>
    </row>
    <row r="72" spans="1:8" ht="27.75" customHeight="1">
      <c r="A72" s="346"/>
      <c r="B72" s="348"/>
      <c r="C72" s="348"/>
      <c r="D72" s="348"/>
      <c r="E72" s="348"/>
      <c r="F72" s="348"/>
      <c r="G72" s="348"/>
      <c r="H72" s="350"/>
    </row>
    <row r="73" spans="1:8" ht="27.75" customHeight="1">
      <c r="A73" s="1039" t="s">
        <v>335</v>
      </c>
      <c r="B73" s="1040"/>
      <c r="C73" s="1040"/>
      <c r="D73" s="1040"/>
      <c r="E73" s="1040"/>
      <c r="F73" s="1040"/>
      <c r="G73" s="1040"/>
      <c r="H73" s="1041"/>
    </row>
    <row r="74" spans="1:8" ht="27.75" customHeight="1">
      <c r="A74" s="347" t="s">
        <v>336</v>
      </c>
      <c r="B74" s="548"/>
      <c r="C74" s="348"/>
      <c r="D74" s="348"/>
      <c r="E74" s="348"/>
      <c r="F74" s="348"/>
      <c r="G74" s="348"/>
      <c r="H74" s="350"/>
    </row>
    <row r="75" spans="1:8" ht="27.75" customHeight="1">
      <c r="A75" s="347" t="s">
        <v>337</v>
      </c>
      <c r="B75" s="548"/>
      <c r="C75" s="360" t="s">
        <v>338</v>
      </c>
      <c r="D75" s="1042" t="s">
        <v>171</v>
      </c>
      <c r="E75" s="1042"/>
      <c r="F75" s="358"/>
      <c r="G75" s="358"/>
      <c r="H75" s="359"/>
    </row>
    <row r="76" spans="1:8" ht="27.75" customHeight="1">
      <c r="A76" s="366" t="s">
        <v>339</v>
      </c>
      <c r="B76" s="548"/>
      <c r="C76" s="360" t="s">
        <v>340</v>
      </c>
      <c r="D76" s="997" t="s">
        <v>171</v>
      </c>
      <c r="E76" s="997"/>
      <c r="F76" s="367"/>
      <c r="G76" s="367"/>
      <c r="H76" s="368"/>
    </row>
    <row r="77" spans="1:8" ht="27.75" customHeight="1">
      <c r="A77" s="347" t="s">
        <v>341</v>
      </c>
      <c r="B77" s="548"/>
      <c r="C77" s="360" t="s">
        <v>342</v>
      </c>
      <c r="D77" s="973"/>
      <c r="E77" s="974"/>
      <c r="F77" s="348"/>
      <c r="G77" s="348"/>
      <c r="H77" s="350"/>
    </row>
    <row r="78" spans="1:8" ht="27.75" customHeight="1">
      <c r="A78" s="366" t="s">
        <v>339</v>
      </c>
      <c r="B78" s="548"/>
      <c r="C78" s="360" t="s">
        <v>343</v>
      </c>
      <c r="D78" s="997"/>
      <c r="E78" s="997"/>
      <c r="F78" s="367"/>
      <c r="G78" s="367"/>
      <c r="H78" s="368"/>
    </row>
    <row r="79" spans="1:8" ht="27.75" customHeight="1">
      <c r="A79" s="546" t="s">
        <v>463</v>
      </c>
      <c r="B79" s="548"/>
      <c r="C79" s="545" t="s">
        <v>340</v>
      </c>
      <c r="D79" s="1042" t="s">
        <v>171</v>
      </c>
      <c r="E79" s="1042"/>
      <c r="F79" s="348"/>
      <c r="G79" s="348"/>
      <c r="H79" s="350"/>
    </row>
    <row r="80" spans="1:8" ht="40.5" customHeight="1">
      <c r="A80" s="366" t="s">
        <v>339</v>
      </c>
      <c r="B80" s="548"/>
      <c r="C80" s="360" t="s">
        <v>338</v>
      </c>
      <c r="D80" s="1042" t="s">
        <v>171</v>
      </c>
      <c r="E80" s="1042"/>
      <c r="F80" s="348"/>
      <c r="G80" s="348"/>
      <c r="H80" s="350"/>
    </row>
    <row r="81" spans="1:8" ht="27.75" customHeight="1" thickBot="1">
      <c r="A81" s="369"/>
      <c r="B81" s="348"/>
      <c r="C81" s="348"/>
      <c r="D81" s="348"/>
      <c r="E81" s="348"/>
      <c r="F81" s="348"/>
      <c r="G81" s="348"/>
      <c r="H81" s="350"/>
    </row>
    <row r="82" spans="1:8" ht="27.75" customHeight="1" thickBot="1">
      <c r="A82" s="981" t="s">
        <v>400</v>
      </c>
      <c r="B82" s="982"/>
      <c r="C82" s="982"/>
      <c r="D82" s="982"/>
      <c r="E82" s="982"/>
      <c r="F82" s="982"/>
      <c r="G82" s="982"/>
      <c r="H82" s="983"/>
    </row>
    <row r="83" spans="1:8" ht="27.75" customHeight="1">
      <c r="A83" s="370"/>
      <c r="B83" s="371"/>
      <c r="C83" s="371"/>
      <c r="D83" s="371"/>
      <c r="E83" s="371"/>
      <c r="F83" s="371"/>
      <c r="G83" s="371"/>
      <c r="H83" s="372"/>
    </row>
    <row r="84" spans="1:8" ht="27.75" customHeight="1">
      <c r="A84" s="347" t="s">
        <v>344</v>
      </c>
      <c r="B84" s="373"/>
      <c r="C84" s="348"/>
      <c r="D84" s="348"/>
      <c r="E84" s="348"/>
      <c r="F84" s="348"/>
      <c r="G84" s="348"/>
      <c r="H84" s="350"/>
    </row>
    <row r="85" spans="1:8" ht="27.75" customHeight="1">
      <c r="A85" s="346" t="s">
        <v>345</v>
      </c>
      <c r="B85" s="548"/>
      <c r="C85" s="348"/>
      <c r="D85" s="348"/>
      <c r="E85" s="384" t="s">
        <v>346</v>
      </c>
      <c r="F85" s="997"/>
      <c r="G85" s="997"/>
      <c r="H85" s="350"/>
    </row>
    <row r="86" spans="1:8" ht="27.75" customHeight="1">
      <c r="A86" s="346"/>
      <c r="B86" s="374"/>
      <c r="C86" s="375"/>
      <c r="D86" s="375"/>
      <c r="E86" s="376"/>
      <c r="F86" s="363"/>
      <c r="G86" s="363"/>
      <c r="H86" s="350"/>
    </row>
    <row r="87" spans="1:8" ht="27.75" customHeight="1">
      <c r="A87" s="346" t="s">
        <v>347</v>
      </c>
      <c r="B87" s="548"/>
      <c r="C87" s="876" t="s">
        <v>628</v>
      </c>
      <c r="D87" s="548"/>
      <c r="E87" s="384" t="s">
        <v>348</v>
      </c>
      <c r="F87" s="548"/>
      <c r="G87" s="384" t="s">
        <v>349</v>
      </c>
      <c r="H87" s="551"/>
    </row>
    <row r="88" spans="1:8" ht="27.75" customHeight="1">
      <c r="A88" s="366" t="s">
        <v>350</v>
      </c>
      <c r="B88" s="1047" t="s">
        <v>351</v>
      </c>
      <c r="C88" s="1048"/>
      <c r="D88" s="1048"/>
      <c r="E88" s="1048"/>
      <c r="F88" s="1048"/>
      <c r="G88" s="1048"/>
      <c r="H88" s="1049"/>
    </row>
    <row r="89" spans="1:8" ht="27.75" customHeight="1">
      <c r="A89" s="346"/>
      <c r="B89" s="1050"/>
      <c r="C89" s="1051"/>
      <c r="D89" s="1051"/>
      <c r="E89" s="1051"/>
      <c r="F89" s="1051"/>
      <c r="G89" s="1051"/>
      <c r="H89" s="1052"/>
    </row>
    <row r="90" spans="1:8" ht="27.75" customHeight="1">
      <c r="A90" s="346"/>
      <c r="B90" s="377"/>
      <c r="C90" s="377"/>
      <c r="D90" s="377"/>
      <c r="E90" s="377"/>
      <c r="F90" s="377"/>
      <c r="G90" s="377"/>
      <c r="H90" s="378"/>
    </row>
    <row r="91" spans="1:8" ht="27.75" customHeight="1">
      <c r="A91" s="346" t="s">
        <v>352</v>
      </c>
      <c r="B91" s="548"/>
      <c r="C91" s="876" t="s">
        <v>628</v>
      </c>
      <c r="D91" s="548"/>
      <c r="E91" s="384" t="s">
        <v>348</v>
      </c>
      <c r="F91" s="548"/>
      <c r="G91" s="384" t="s">
        <v>349</v>
      </c>
      <c r="H91" s="551"/>
    </row>
    <row r="92" spans="1:8" ht="27.75" customHeight="1">
      <c r="A92" s="366" t="s">
        <v>353</v>
      </c>
      <c r="B92" s="1047" t="s">
        <v>351</v>
      </c>
      <c r="C92" s="1048"/>
      <c r="D92" s="1048"/>
      <c r="E92" s="1048"/>
      <c r="F92" s="1048"/>
      <c r="G92" s="1048"/>
      <c r="H92" s="1049"/>
    </row>
    <row r="93" spans="1:8" ht="27.75" customHeight="1">
      <c r="A93" s="346"/>
      <c r="B93" s="1050"/>
      <c r="C93" s="1051"/>
      <c r="D93" s="1051"/>
      <c r="E93" s="1051"/>
      <c r="F93" s="1051"/>
      <c r="G93" s="1051"/>
      <c r="H93" s="1052"/>
    </row>
    <row r="94" spans="1:8" ht="27.75" customHeight="1">
      <c r="A94" s="346"/>
      <c r="B94" s="348"/>
      <c r="C94" s="348"/>
      <c r="D94" s="348"/>
      <c r="E94" s="348"/>
      <c r="F94" s="348"/>
      <c r="G94" s="348"/>
      <c r="H94" s="350"/>
    </row>
    <row r="95" spans="1:8" ht="27.75" customHeight="1">
      <c r="A95" s="346" t="s">
        <v>354</v>
      </c>
      <c r="B95" s="548"/>
      <c r="C95" s="349" t="s">
        <v>355</v>
      </c>
      <c r="D95" s="548"/>
      <c r="E95" s="379"/>
      <c r="F95" s="349" t="s">
        <v>356</v>
      </c>
      <c r="G95" s="585"/>
      <c r="H95" s="350"/>
    </row>
    <row r="96" spans="1:8" ht="27.75" customHeight="1">
      <c r="A96" s="346"/>
      <c r="B96" s="380"/>
      <c r="C96" s="375"/>
      <c r="D96" s="374"/>
      <c r="E96" s="375"/>
      <c r="F96" s="375"/>
      <c r="G96" s="375"/>
      <c r="H96" s="381"/>
    </row>
    <row r="97" spans="1:8" ht="27.75" customHeight="1">
      <c r="A97" s="346" t="s">
        <v>357</v>
      </c>
      <c r="B97" s="548"/>
      <c r="C97" s="348"/>
      <c r="D97" s="348"/>
      <c r="E97" s="348"/>
      <c r="F97" s="348"/>
      <c r="G97" s="348"/>
      <c r="H97" s="350"/>
    </row>
    <row r="98" spans="1:8" ht="27.75" customHeight="1">
      <c r="A98" s="347" t="s">
        <v>358</v>
      </c>
      <c r="B98" s="348"/>
      <c r="C98" s="548"/>
      <c r="D98" s="382"/>
      <c r="E98" s="348"/>
      <c r="F98" s="348"/>
      <c r="G98" s="348"/>
      <c r="H98" s="350"/>
    </row>
    <row r="99" spans="1:8" ht="27.75" customHeight="1">
      <c r="A99" s="347" t="s">
        <v>359</v>
      </c>
      <c r="B99" s="348"/>
      <c r="C99" s="548"/>
      <c r="D99" s="382"/>
      <c r="E99" s="348"/>
      <c r="F99" s="348"/>
      <c r="G99" s="348"/>
      <c r="H99" s="350"/>
    </row>
    <row r="100" spans="1:8" ht="27.75" customHeight="1">
      <c r="A100" s="347" t="s">
        <v>360</v>
      </c>
      <c r="B100" s="348"/>
      <c r="C100" s="548"/>
      <c r="D100" s="382"/>
      <c r="E100" s="348"/>
      <c r="F100" s="348"/>
      <c r="G100" s="348"/>
      <c r="H100" s="350"/>
    </row>
    <row r="101" spans="1:8" ht="27.75" customHeight="1">
      <c r="A101" s="347" t="s">
        <v>361</v>
      </c>
      <c r="B101" s="383"/>
      <c r="C101" s="550"/>
      <c r="D101" s="358"/>
      <c r="E101" s="349" t="s">
        <v>362</v>
      </c>
      <c r="F101" s="1043"/>
      <c r="G101" s="1044"/>
      <c r="H101" s="1045"/>
    </row>
    <row r="102" spans="1:8" ht="27.75" customHeight="1">
      <c r="A102" s="346"/>
      <c r="B102" s="384" t="s">
        <v>363</v>
      </c>
      <c r="C102" s="1046"/>
      <c r="D102" s="1046"/>
      <c r="E102" s="382"/>
      <c r="F102" s="367"/>
      <c r="G102" s="367"/>
      <c r="H102" s="368"/>
    </row>
    <row r="103" spans="1:8" ht="27.75" customHeight="1">
      <c r="A103" s="347" t="s">
        <v>364</v>
      </c>
      <c r="B103" s="348"/>
      <c r="C103" s="549"/>
      <c r="D103" s="348"/>
      <c r="E103" s="348"/>
      <c r="F103" s="348"/>
      <c r="G103" s="348"/>
      <c r="H103" s="350"/>
    </row>
    <row r="104" spans="1:8" ht="27.75" customHeight="1">
      <c r="A104" s="347" t="s">
        <v>365</v>
      </c>
      <c r="B104" s="348"/>
      <c r="C104" s="548"/>
      <c r="D104" s="348"/>
      <c r="E104" s="348"/>
      <c r="F104" s="348"/>
      <c r="G104" s="348"/>
      <c r="H104" s="350"/>
    </row>
    <row r="105" spans="1:8" ht="27.75" customHeight="1">
      <c r="A105" s="347" t="s">
        <v>366</v>
      </c>
      <c r="B105" s="348"/>
      <c r="C105" s="548"/>
      <c r="D105" s="348"/>
      <c r="E105" s="348"/>
      <c r="F105" s="348"/>
      <c r="G105" s="348"/>
      <c r="H105" s="350"/>
    </row>
    <row r="106" spans="1:8" ht="27.75" customHeight="1">
      <c r="A106" s="347" t="s">
        <v>367</v>
      </c>
      <c r="B106" s="348"/>
      <c r="C106" s="548"/>
      <c r="D106" s="348"/>
      <c r="E106" s="348"/>
      <c r="F106" s="348"/>
      <c r="G106" s="348"/>
      <c r="H106" s="350"/>
    </row>
    <row r="107" spans="1:8" ht="27.75" customHeight="1">
      <c r="A107" s="347" t="s">
        <v>368</v>
      </c>
      <c r="B107" s="348"/>
      <c r="C107" s="548"/>
      <c r="D107" s="348"/>
      <c r="E107" s="348"/>
      <c r="F107" s="373"/>
      <c r="G107" s="348"/>
      <c r="H107" s="350"/>
    </row>
    <row r="108" spans="1:8" ht="27.75" customHeight="1">
      <c r="A108" s="347" t="s">
        <v>369</v>
      </c>
      <c r="B108" s="348"/>
      <c r="C108" s="548"/>
      <c r="D108" s="348"/>
      <c r="E108" s="348"/>
      <c r="F108" s="348"/>
      <c r="G108" s="348"/>
      <c r="H108" s="350"/>
    </row>
    <row r="109" spans="1:8" ht="27.75" customHeight="1">
      <c r="A109" s="347" t="s">
        <v>370</v>
      </c>
      <c r="B109" s="348"/>
      <c r="C109" s="548"/>
      <c r="D109" s="348"/>
      <c r="E109" s="348"/>
      <c r="F109" s="348"/>
      <c r="G109" s="348"/>
      <c r="H109" s="350"/>
    </row>
    <row r="110" spans="1:8" ht="27.75" customHeight="1">
      <c r="A110" s="347" t="s">
        <v>371</v>
      </c>
      <c r="B110" s="348"/>
      <c r="C110" s="548"/>
      <c r="D110" s="348"/>
      <c r="E110" s="348"/>
      <c r="F110" s="348"/>
      <c r="G110" s="348"/>
      <c r="H110" s="350"/>
    </row>
    <row r="111" spans="1:8" ht="27.75" customHeight="1">
      <c r="A111" s="347" t="s">
        <v>372</v>
      </c>
      <c r="B111" s="348"/>
      <c r="C111" s="548"/>
      <c r="D111" s="348"/>
      <c r="E111" s="348"/>
      <c r="F111" s="348"/>
      <c r="G111" s="348"/>
      <c r="H111" s="350"/>
    </row>
    <row r="112" spans="1:8" ht="27.75" customHeight="1">
      <c r="A112" s="366" t="s">
        <v>373</v>
      </c>
      <c r="B112" s="548"/>
      <c r="C112" s="348"/>
      <c r="D112" s="348"/>
      <c r="E112" s="348"/>
      <c r="F112" s="348"/>
      <c r="G112" s="348"/>
      <c r="H112" s="350"/>
    </row>
    <row r="113" spans="1:8" ht="27.75" customHeight="1">
      <c r="A113" s="366" t="s">
        <v>374</v>
      </c>
      <c r="B113" s="548"/>
      <c r="C113" s="348"/>
      <c r="D113" s="348"/>
      <c r="E113" s="348"/>
      <c r="F113" s="348"/>
      <c r="G113" s="348"/>
      <c r="H113" s="350"/>
    </row>
    <row r="114" spans="1:8" ht="27.75" customHeight="1">
      <c r="A114" s="366" t="s">
        <v>375</v>
      </c>
      <c r="B114" s="548"/>
      <c r="C114" s="348"/>
      <c r="D114" s="348"/>
      <c r="E114" s="348"/>
      <c r="F114" s="348"/>
      <c r="G114" s="348"/>
      <c r="H114" s="350"/>
    </row>
    <row r="115" spans="1:8" ht="27.75" customHeight="1" thickBot="1">
      <c r="A115" s="385" t="s">
        <v>376</v>
      </c>
      <c r="B115" s="547"/>
      <c r="C115" s="386" t="s">
        <v>377</v>
      </c>
      <c r="D115" s="548"/>
      <c r="E115" s="387"/>
      <c r="F115" s="387"/>
      <c r="G115" s="387"/>
      <c r="H115" s="388"/>
    </row>
  </sheetData>
  <sheetProtection password="D974" sheet="1" formatCells="0" formatRows="0"/>
  <mergeCells count="88">
    <mergeCell ref="D76:E76"/>
    <mergeCell ref="D77:E77"/>
    <mergeCell ref="D78:E78"/>
    <mergeCell ref="F101:H101"/>
    <mergeCell ref="C102:D102"/>
    <mergeCell ref="D79:E79"/>
    <mergeCell ref="D80:E80"/>
    <mergeCell ref="A82:H82"/>
    <mergeCell ref="F85:G85"/>
    <mergeCell ref="B88:H89"/>
    <mergeCell ref="B92:H93"/>
    <mergeCell ref="B67:H67"/>
    <mergeCell ref="B69:H69"/>
    <mergeCell ref="A71:H71"/>
    <mergeCell ref="A73:H73"/>
    <mergeCell ref="D75:E75"/>
    <mergeCell ref="D60:E60"/>
    <mergeCell ref="D61:E61"/>
    <mergeCell ref="B64:H64"/>
    <mergeCell ref="B65:H65"/>
    <mergeCell ref="B66:H66"/>
    <mergeCell ref="B53:D53"/>
    <mergeCell ref="B54:D54"/>
    <mergeCell ref="F54:H54"/>
    <mergeCell ref="B56:H56"/>
    <mergeCell ref="C57:H57"/>
    <mergeCell ref="B49:D49"/>
    <mergeCell ref="B50:D50"/>
    <mergeCell ref="B51:D51"/>
    <mergeCell ref="F51:H51"/>
    <mergeCell ref="B52:D52"/>
    <mergeCell ref="F52:H52"/>
    <mergeCell ref="C40:H40"/>
    <mergeCell ref="A41:H41"/>
    <mergeCell ref="A42:H44"/>
    <mergeCell ref="A45:H45"/>
    <mergeCell ref="B47:H47"/>
    <mergeCell ref="C37:D37"/>
    <mergeCell ref="E37:F37"/>
    <mergeCell ref="G37:H37"/>
    <mergeCell ref="C38:H38"/>
    <mergeCell ref="C39:H39"/>
    <mergeCell ref="C35:D35"/>
    <mergeCell ref="E35:F35"/>
    <mergeCell ref="G35:H35"/>
    <mergeCell ref="C36:D36"/>
    <mergeCell ref="E36:F36"/>
    <mergeCell ref="G36:H36"/>
    <mergeCell ref="C30:H31"/>
    <mergeCell ref="C32:H32"/>
    <mergeCell ref="C33:H33"/>
    <mergeCell ref="C34:D34"/>
    <mergeCell ref="E34:F34"/>
    <mergeCell ref="G34:H34"/>
    <mergeCell ref="C26:E26"/>
    <mergeCell ref="F26:H26"/>
    <mergeCell ref="C27:H27"/>
    <mergeCell ref="C28:H28"/>
    <mergeCell ref="C29:H29"/>
    <mergeCell ref="C21:H21"/>
    <mergeCell ref="C22:H22"/>
    <mergeCell ref="C23:D23"/>
    <mergeCell ref="C24:D24"/>
    <mergeCell ref="C25:H25"/>
    <mergeCell ref="C18:D18"/>
    <mergeCell ref="C19:D19"/>
    <mergeCell ref="E19:F19"/>
    <mergeCell ref="G19:H19"/>
    <mergeCell ref="C20:D20"/>
    <mergeCell ref="C13:D13"/>
    <mergeCell ref="C14:D14"/>
    <mergeCell ref="C15:D15"/>
    <mergeCell ref="C16:D16"/>
    <mergeCell ref="C17:H17"/>
    <mergeCell ref="C12:D12"/>
    <mergeCell ref="A2:H2"/>
    <mergeCell ref="A1:H1"/>
    <mergeCell ref="A3:H3"/>
    <mergeCell ref="B4:H4"/>
    <mergeCell ref="B5:H5"/>
    <mergeCell ref="B6:C6"/>
    <mergeCell ref="D6:E6"/>
    <mergeCell ref="F6:H6"/>
    <mergeCell ref="B7:C7"/>
    <mergeCell ref="F7:H7"/>
    <mergeCell ref="C9:E9"/>
    <mergeCell ref="A10:B10"/>
    <mergeCell ref="C10:E10"/>
  </mergeCells>
  <dataValidations count="8">
    <dataValidation type="list" allowBlank="1" showInputMessage="1" showErrorMessage="1" sqref="C10:E10" xr:uid="{00000000-0002-0000-0200-000000000000}">
      <formula1>"Blue, Green, Yellow, Orange, Red"</formula1>
    </dataValidation>
    <dataValidation type="list" allowBlank="1" showInputMessage="1" showErrorMessage="1" sqref="B56:H56" xr:uid="{00000000-0002-0000-0200-000001000000}">
      <formula1>"General Partnership, Corporation, Joint Venture, Individual, Nonprofit Organization, Limited Partnership, Local Government "</formula1>
    </dataValidation>
    <dataValidation type="list" allowBlank="1" showInputMessage="1" showErrorMessage="1" sqref="B47:H47" xr:uid="{00000000-0002-0000-0200-000002000000}">
      <formula1>"Current owner and will retain ownership, Project developer and will be part of the final ownership entity, Project developer and will not be part of the final ownership entity "</formula1>
    </dataValidation>
    <dataValidation type="list" allowBlank="1" showInputMessage="1" showErrorMessage="1" sqref="B69:H69" xr:uid="{00000000-0002-0000-0200-000003000000}">
      <formula1>"Nonprofit, For Profit, Joint Venture"</formula1>
    </dataValidation>
    <dataValidation type="list" allowBlank="1" showInputMessage="1" showErrorMessage="1" sqref="B74:B78 B85:B87 D95:D96 B91 B95 B97 C99 C101 B80" xr:uid="{00000000-0002-0000-0200-000004000000}">
      <formula1>"yes, no"</formula1>
    </dataValidation>
    <dataValidation type="list" allowBlank="1" showInputMessage="1" showErrorMessage="1" sqref="D87 D91" xr:uid="{00000000-0002-0000-0200-000005000000}">
      <formula1>"Vacant, Occupied"</formula1>
    </dataValidation>
    <dataValidation type="list" allowBlank="1" showInputMessage="1" showErrorMessage="1" sqref="B79" xr:uid="{00000000-0002-0000-0200-000006000000}">
      <formula1>"Exclusive Negotiating Agreement, Lease Disposition and Development Agreement, Disposition &amp; Development Agreement"</formula1>
    </dataValidation>
    <dataValidation type="list" allowBlank="1" showInputMessage="1" showErrorMessage="1" sqref="C12:D12" xr:uid="{00000000-0002-0000-0200-000007000000}">
      <formula1>"Acquisition and/or Rehabilitation, Acquisition-Conversion &amp; Rehabilitation"</formula1>
    </dataValidation>
  </dataValidations>
  <pageMargins left="0.25" right="0.25" top="0.75" bottom="0.75" header="0.3" footer="0.3"/>
  <pageSetup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1</xdr:col>
                    <xdr:colOff>2260600</xdr:colOff>
                    <xdr:row>24</xdr:row>
                    <xdr:rowOff>342900</xdr:rowOff>
                  </from>
                  <to>
                    <xdr:col>2</xdr:col>
                    <xdr:colOff>222250</xdr:colOff>
                    <xdr:row>25</xdr:row>
                    <xdr:rowOff>190500</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4</xdr:col>
                    <xdr:colOff>1098550</xdr:colOff>
                    <xdr:row>24</xdr:row>
                    <xdr:rowOff>342900</xdr:rowOff>
                  </from>
                  <to>
                    <xdr:col>5</xdr:col>
                    <xdr:colOff>222250</xdr:colOff>
                    <xdr:row>25</xdr:row>
                    <xdr:rowOff>190500</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1</xdr:col>
                    <xdr:colOff>2260600</xdr:colOff>
                    <xdr:row>32</xdr:row>
                    <xdr:rowOff>342900</xdr:rowOff>
                  </from>
                  <to>
                    <xdr:col>2</xdr:col>
                    <xdr:colOff>222250</xdr:colOff>
                    <xdr:row>33</xdr:row>
                    <xdr:rowOff>190500</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3</xdr:col>
                    <xdr:colOff>876300</xdr:colOff>
                    <xdr:row>32</xdr:row>
                    <xdr:rowOff>342900</xdr:rowOff>
                  </from>
                  <to>
                    <xdr:col>4</xdr:col>
                    <xdr:colOff>222250</xdr:colOff>
                    <xdr:row>33</xdr:row>
                    <xdr:rowOff>190500</xdr:rowOff>
                  </to>
                </anchor>
              </controlPr>
            </control>
          </mc:Choice>
        </mc:AlternateContent>
        <mc:AlternateContent xmlns:mc="http://schemas.openxmlformats.org/markup-compatibility/2006">
          <mc:Choice Requires="x14">
            <control shapeId="12295" r:id="rId8" name="Check Box 7">
              <controlPr defaultSize="0" autoFill="0" autoLine="0" autoPict="0">
                <anchor moveWithCells="1">
                  <from>
                    <xdr:col>5</xdr:col>
                    <xdr:colOff>603250</xdr:colOff>
                    <xdr:row>32</xdr:row>
                    <xdr:rowOff>342900</xdr:rowOff>
                  </from>
                  <to>
                    <xdr:col>6</xdr:col>
                    <xdr:colOff>222250</xdr:colOff>
                    <xdr:row>33</xdr:row>
                    <xdr:rowOff>190500</xdr:rowOff>
                  </to>
                </anchor>
              </controlPr>
            </control>
          </mc:Choice>
        </mc:AlternateContent>
        <mc:AlternateContent xmlns:mc="http://schemas.openxmlformats.org/markup-compatibility/2006">
          <mc:Choice Requires="x14">
            <control shapeId="12297" r:id="rId9" name="Check Box 9">
              <controlPr defaultSize="0" autoFill="0" autoLine="0" autoPict="0">
                <anchor moveWithCells="1">
                  <from>
                    <xdr:col>2</xdr:col>
                    <xdr:colOff>0</xdr:colOff>
                    <xdr:row>33</xdr:row>
                    <xdr:rowOff>342900</xdr:rowOff>
                  </from>
                  <to>
                    <xdr:col>2</xdr:col>
                    <xdr:colOff>228600</xdr:colOff>
                    <xdr:row>34</xdr:row>
                    <xdr:rowOff>190500</xdr:rowOff>
                  </to>
                </anchor>
              </controlPr>
            </control>
          </mc:Choice>
        </mc:AlternateContent>
        <mc:AlternateContent xmlns:mc="http://schemas.openxmlformats.org/markup-compatibility/2006">
          <mc:Choice Requires="x14">
            <control shapeId="12298" r:id="rId10" name="Check Box 10">
              <controlPr defaultSize="0" autoFill="0" autoLine="0" autoPict="0">
                <anchor moveWithCells="1">
                  <from>
                    <xdr:col>3</xdr:col>
                    <xdr:colOff>869950</xdr:colOff>
                    <xdr:row>33</xdr:row>
                    <xdr:rowOff>342900</xdr:rowOff>
                  </from>
                  <to>
                    <xdr:col>4</xdr:col>
                    <xdr:colOff>209550</xdr:colOff>
                    <xdr:row>34</xdr:row>
                    <xdr:rowOff>190500</xdr:rowOff>
                  </to>
                </anchor>
              </controlPr>
            </control>
          </mc:Choice>
        </mc:AlternateContent>
        <mc:AlternateContent xmlns:mc="http://schemas.openxmlformats.org/markup-compatibility/2006">
          <mc:Choice Requires="x14">
            <control shapeId="12300" r:id="rId11" name="Check Box 12">
              <controlPr defaultSize="0" autoFill="0" autoLine="0" autoPict="0">
                <anchor moveWithCells="1">
                  <from>
                    <xdr:col>6</xdr:col>
                    <xdr:colOff>0</xdr:colOff>
                    <xdr:row>33</xdr:row>
                    <xdr:rowOff>342900</xdr:rowOff>
                  </from>
                  <to>
                    <xdr:col>6</xdr:col>
                    <xdr:colOff>228600</xdr:colOff>
                    <xdr:row>34</xdr:row>
                    <xdr:rowOff>190500</xdr:rowOff>
                  </to>
                </anchor>
              </controlPr>
            </control>
          </mc:Choice>
        </mc:AlternateContent>
        <mc:AlternateContent xmlns:mc="http://schemas.openxmlformats.org/markup-compatibility/2006">
          <mc:Choice Requires="x14">
            <control shapeId="12301" r:id="rId12" name="Check Box 13">
              <controlPr defaultSize="0" autoFill="0" autoLine="0" autoPict="0">
                <anchor moveWithCells="1">
                  <from>
                    <xdr:col>1</xdr:col>
                    <xdr:colOff>2260600</xdr:colOff>
                    <xdr:row>34</xdr:row>
                    <xdr:rowOff>342900</xdr:rowOff>
                  </from>
                  <to>
                    <xdr:col>2</xdr:col>
                    <xdr:colOff>222250</xdr:colOff>
                    <xdr:row>35</xdr:row>
                    <xdr:rowOff>190500</xdr:rowOff>
                  </to>
                </anchor>
              </controlPr>
            </control>
          </mc:Choice>
        </mc:AlternateContent>
        <mc:AlternateContent xmlns:mc="http://schemas.openxmlformats.org/markup-compatibility/2006">
          <mc:Choice Requires="x14">
            <control shapeId="12302" r:id="rId13" name="Check Box 14">
              <controlPr defaultSize="0" autoFill="0" autoLine="0" autoPict="0">
                <anchor moveWithCells="1">
                  <from>
                    <xdr:col>3</xdr:col>
                    <xdr:colOff>869950</xdr:colOff>
                    <xdr:row>34</xdr:row>
                    <xdr:rowOff>336550</xdr:rowOff>
                  </from>
                  <to>
                    <xdr:col>4</xdr:col>
                    <xdr:colOff>209550</xdr:colOff>
                    <xdr:row>35</xdr:row>
                    <xdr:rowOff>184150</xdr:rowOff>
                  </to>
                </anchor>
              </controlPr>
            </control>
          </mc:Choice>
        </mc:AlternateContent>
        <mc:AlternateContent xmlns:mc="http://schemas.openxmlformats.org/markup-compatibility/2006">
          <mc:Choice Requires="x14">
            <control shapeId="12304" r:id="rId14" name="Check Box 16">
              <controlPr defaultSize="0" autoFill="0" autoLine="0" autoPict="0">
                <anchor moveWithCells="1">
                  <from>
                    <xdr:col>6</xdr:col>
                    <xdr:colOff>0</xdr:colOff>
                    <xdr:row>34</xdr:row>
                    <xdr:rowOff>342900</xdr:rowOff>
                  </from>
                  <to>
                    <xdr:col>6</xdr:col>
                    <xdr:colOff>228600</xdr:colOff>
                    <xdr:row>35</xdr:row>
                    <xdr:rowOff>190500</xdr:rowOff>
                  </to>
                </anchor>
              </controlPr>
            </control>
          </mc:Choice>
        </mc:AlternateContent>
        <mc:AlternateContent xmlns:mc="http://schemas.openxmlformats.org/markup-compatibility/2006">
          <mc:Choice Requires="x14">
            <control shapeId="12305" r:id="rId15" name="Check Box 17">
              <controlPr defaultSize="0" autoFill="0" autoLine="0" autoPict="0">
                <anchor moveWithCells="1">
                  <from>
                    <xdr:col>1</xdr:col>
                    <xdr:colOff>2247900</xdr:colOff>
                    <xdr:row>35</xdr:row>
                    <xdr:rowOff>336550</xdr:rowOff>
                  </from>
                  <to>
                    <xdr:col>2</xdr:col>
                    <xdr:colOff>209550</xdr:colOff>
                    <xdr:row>36</xdr:row>
                    <xdr:rowOff>184150</xdr:rowOff>
                  </to>
                </anchor>
              </controlPr>
            </control>
          </mc:Choice>
        </mc:AlternateContent>
        <mc:AlternateContent xmlns:mc="http://schemas.openxmlformats.org/markup-compatibility/2006">
          <mc:Choice Requires="x14">
            <control shapeId="12306" r:id="rId16" name="Check Box 18">
              <controlPr defaultSize="0" autoFill="0" autoLine="0" autoPict="0">
                <anchor moveWithCells="1">
                  <from>
                    <xdr:col>3</xdr:col>
                    <xdr:colOff>869950</xdr:colOff>
                    <xdr:row>35</xdr:row>
                    <xdr:rowOff>342900</xdr:rowOff>
                  </from>
                  <to>
                    <xdr:col>4</xdr:col>
                    <xdr:colOff>209550</xdr:colOff>
                    <xdr:row>36</xdr:row>
                    <xdr:rowOff>190500</xdr:rowOff>
                  </to>
                </anchor>
              </controlPr>
            </control>
          </mc:Choice>
        </mc:AlternateContent>
        <mc:AlternateContent xmlns:mc="http://schemas.openxmlformats.org/markup-compatibility/2006">
          <mc:Choice Requires="x14">
            <control shapeId="12315" r:id="rId17" name="Check Box 27">
              <controlPr defaultSize="0" autoFill="0" autoLine="0" autoPict="0">
                <anchor moveWithCells="1">
                  <from>
                    <xdr:col>0</xdr:col>
                    <xdr:colOff>2228850</xdr:colOff>
                    <xdr:row>57</xdr:row>
                    <xdr:rowOff>342900</xdr:rowOff>
                  </from>
                  <to>
                    <xdr:col>1</xdr:col>
                    <xdr:colOff>222250</xdr:colOff>
                    <xdr:row>58</xdr:row>
                    <xdr:rowOff>190500</xdr:rowOff>
                  </to>
                </anchor>
              </controlPr>
            </control>
          </mc:Choice>
        </mc:AlternateContent>
        <mc:AlternateContent xmlns:mc="http://schemas.openxmlformats.org/markup-compatibility/2006">
          <mc:Choice Requires="x14">
            <control shapeId="12316" r:id="rId18" name="Check Box 28">
              <controlPr defaultSize="0" autoFill="0" autoLine="0" autoPict="0">
                <anchor moveWithCells="1">
                  <from>
                    <xdr:col>0</xdr:col>
                    <xdr:colOff>2228850</xdr:colOff>
                    <xdr:row>58</xdr:row>
                    <xdr:rowOff>342900</xdr:rowOff>
                  </from>
                  <to>
                    <xdr:col>1</xdr:col>
                    <xdr:colOff>222250</xdr:colOff>
                    <xdr:row>59</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37"/>
  <sheetViews>
    <sheetView topLeftCell="A4" zoomScale="110" zoomScaleNormal="110" workbookViewId="0">
      <selection activeCell="F30" sqref="F30"/>
    </sheetView>
  </sheetViews>
  <sheetFormatPr defaultColWidth="14.7265625" defaultRowHeight="12.5"/>
  <cols>
    <col min="1" max="5" width="12.7265625" style="5" customWidth="1"/>
    <col min="6" max="6" width="6.26953125" style="5" customWidth="1"/>
    <col min="7" max="8" width="5.7265625" customWidth="1"/>
    <col min="9" max="9" width="5.453125" customWidth="1"/>
    <col min="10" max="10" width="6.26953125" customWidth="1"/>
    <col min="11" max="11" width="11" customWidth="1"/>
    <col min="12" max="12" width="15.26953125" customWidth="1"/>
    <col min="13" max="13" width="14.7265625" customWidth="1"/>
    <col min="14" max="18" width="14.7265625" hidden="1" customWidth="1"/>
  </cols>
  <sheetData>
    <row r="1" spans="1:18" ht="15" customHeight="1">
      <c r="A1" s="1060" t="s">
        <v>396</v>
      </c>
      <c r="B1" s="1060"/>
      <c r="C1" s="1060"/>
      <c r="D1" s="1060"/>
      <c r="E1" s="1060"/>
      <c r="F1" s="1060"/>
      <c r="G1" s="1060"/>
      <c r="H1" s="1060"/>
      <c r="I1" s="1060"/>
      <c r="J1" s="1060"/>
      <c r="K1" s="1060"/>
    </row>
    <row r="2" spans="1:18" ht="14">
      <c r="A2" s="1061">
        <f>'Ex. 2 Self Score'!A4</f>
        <v>0</v>
      </c>
      <c r="B2" s="1061"/>
      <c r="C2" s="1061"/>
      <c r="D2" s="1061"/>
      <c r="E2" s="1061"/>
      <c r="F2" s="1061"/>
      <c r="G2" s="1061"/>
      <c r="H2" s="1061"/>
      <c r="I2" s="1061"/>
      <c r="J2" s="1061"/>
      <c r="K2" s="1061"/>
    </row>
    <row r="3" spans="1:18" ht="14">
      <c r="A3" s="1062" t="s">
        <v>457</v>
      </c>
      <c r="B3" s="1062"/>
      <c r="C3" s="1062"/>
      <c r="D3" s="1062"/>
      <c r="E3" s="1062"/>
      <c r="F3" s="1062"/>
      <c r="G3" s="1062"/>
      <c r="H3" s="1062"/>
      <c r="I3" s="1062"/>
      <c r="J3" s="1062"/>
      <c r="K3" s="1062"/>
    </row>
    <row r="4" spans="1:18">
      <c r="G4" s="5"/>
      <c r="H4" s="5"/>
      <c r="I4" s="5"/>
      <c r="J4" s="5"/>
      <c r="K4" s="5"/>
    </row>
    <row r="5" spans="1:18" ht="39.75" customHeight="1">
      <c r="A5" s="1063" t="s">
        <v>397</v>
      </c>
      <c r="B5" s="1064"/>
      <c r="C5" s="1064"/>
      <c r="D5" s="1064"/>
      <c r="E5" s="1064"/>
      <c r="F5" s="1064"/>
      <c r="G5" s="1064"/>
      <c r="H5" s="1064"/>
      <c r="I5" s="1064"/>
      <c r="J5" s="1064"/>
      <c r="K5" s="1064"/>
    </row>
    <row r="6" spans="1:18" ht="12.75" customHeight="1">
      <c r="A6" s="420"/>
      <c r="B6" s="420"/>
      <c r="C6" s="420"/>
      <c r="D6" s="420"/>
      <c r="E6" s="420"/>
      <c r="F6" s="420"/>
      <c r="G6" s="5"/>
      <c r="H6" s="5"/>
      <c r="I6" s="5"/>
      <c r="J6" s="5"/>
      <c r="K6" s="5"/>
    </row>
    <row r="7" spans="1:18" ht="13">
      <c r="A7" s="102"/>
      <c r="G7" s="5"/>
      <c r="H7" s="5"/>
      <c r="I7" s="5"/>
      <c r="J7" s="5"/>
      <c r="K7" s="5"/>
    </row>
    <row r="8" spans="1:18" ht="15.5">
      <c r="A8" s="389" t="s">
        <v>378</v>
      </c>
      <c r="G8" s="5"/>
      <c r="H8" s="5"/>
      <c r="I8" s="5"/>
      <c r="J8" s="5"/>
      <c r="K8" s="5"/>
    </row>
    <row r="9" spans="1:18" ht="12.75" customHeight="1">
      <c r="A9" s="389"/>
      <c r="G9" s="5"/>
      <c r="H9" s="5"/>
      <c r="I9" s="5"/>
      <c r="J9" s="5"/>
      <c r="K9" s="5"/>
    </row>
    <row r="10" spans="1:18" ht="13">
      <c r="A10" s="102" t="s">
        <v>379</v>
      </c>
      <c r="B10" s="6"/>
      <c r="D10" s="390"/>
      <c r="G10" s="5"/>
      <c r="H10" s="5"/>
      <c r="I10" s="5"/>
      <c r="J10" s="5"/>
      <c r="K10" s="5"/>
    </row>
    <row r="11" spans="1:18" ht="13">
      <c r="A11" s="102" t="s">
        <v>380</v>
      </c>
      <c r="B11" s="6"/>
      <c r="C11" s="390"/>
      <c r="G11" s="5"/>
      <c r="H11" s="5"/>
      <c r="I11" s="5"/>
      <c r="J11" s="5"/>
      <c r="K11" s="5"/>
    </row>
    <row r="12" spans="1:18" ht="13" thickBot="1">
      <c r="A12" s="391"/>
      <c r="B12" s="392"/>
      <c r="C12" s="391"/>
      <c r="D12" s="391"/>
      <c r="E12" s="391"/>
      <c r="F12" s="391"/>
      <c r="G12" s="391"/>
      <c r="H12" s="391"/>
      <c r="I12" s="391"/>
      <c r="J12" s="391"/>
      <c r="K12" s="391"/>
      <c r="L12" s="253"/>
    </row>
    <row r="13" spans="1:18" ht="13.5" customHeight="1" thickTop="1">
      <c r="A13" s="1065" t="s">
        <v>381</v>
      </c>
      <c r="B13" s="1053" t="s">
        <v>382</v>
      </c>
      <c r="C13" s="1053" t="s">
        <v>383</v>
      </c>
      <c r="D13" s="1053" t="s">
        <v>384</v>
      </c>
      <c r="E13" s="1053" t="s">
        <v>385</v>
      </c>
      <c r="F13" s="1055" t="s">
        <v>386</v>
      </c>
      <c r="G13" s="1056"/>
      <c r="H13" s="1056"/>
      <c r="I13" s="1056"/>
      <c r="J13" s="1057"/>
      <c r="K13" s="1053" t="s">
        <v>387</v>
      </c>
      <c r="L13" s="1058" t="s">
        <v>388</v>
      </c>
    </row>
    <row r="14" spans="1:18" ht="55.5" customHeight="1" thickBot="1">
      <c r="A14" s="1066"/>
      <c r="B14" s="1054"/>
      <c r="C14" s="1054"/>
      <c r="D14" s="1054"/>
      <c r="E14" s="1054"/>
      <c r="F14" s="192" t="s">
        <v>710</v>
      </c>
      <c r="G14" s="192" t="s">
        <v>711</v>
      </c>
      <c r="H14" s="192" t="s">
        <v>712</v>
      </c>
      <c r="I14" s="192" t="s">
        <v>713</v>
      </c>
      <c r="J14" s="192" t="s">
        <v>389</v>
      </c>
      <c r="K14" s="1054"/>
      <c r="L14" s="1059"/>
    </row>
    <row r="15" spans="1:18">
      <c r="A15" s="393"/>
      <c r="B15" s="394"/>
      <c r="C15" s="7"/>
      <c r="D15" s="8"/>
      <c r="E15" s="441"/>
      <c r="F15" s="9"/>
      <c r="G15" s="9"/>
      <c r="H15" s="9"/>
      <c r="I15" s="9"/>
      <c r="J15" s="9"/>
      <c r="K15" s="9"/>
      <c r="L15" s="395"/>
      <c r="N15" s="586" t="b">
        <v>0</v>
      </c>
      <c r="O15" s="586" t="b">
        <v>0</v>
      </c>
      <c r="P15" s="586" t="b">
        <v>0</v>
      </c>
      <c r="Q15" s="586" t="b">
        <v>0</v>
      </c>
      <c r="R15" s="586" t="b">
        <v>0</v>
      </c>
    </row>
    <row r="16" spans="1:18">
      <c r="A16" s="396"/>
      <c r="B16" s="397"/>
      <c r="C16" s="10"/>
      <c r="D16" s="398"/>
      <c r="E16" s="439"/>
      <c r="F16" s="10"/>
      <c r="G16" s="10"/>
      <c r="H16" s="10"/>
      <c r="I16" s="10"/>
      <c r="J16" s="10"/>
      <c r="K16" s="10"/>
      <c r="L16" s="399"/>
      <c r="N16" s="586" t="b">
        <v>0</v>
      </c>
      <c r="O16" s="586" t="b">
        <v>0</v>
      </c>
      <c r="P16" s="586" t="b">
        <v>0</v>
      </c>
      <c r="Q16" s="586" t="b">
        <v>0</v>
      </c>
      <c r="R16" s="586" t="b">
        <v>0</v>
      </c>
    </row>
    <row r="17" spans="1:18">
      <c r="A17" s="396"/>
      <c r="B17" s="397"/>
      <c r="C17" s="10"/>
      <c r="D17" s="7"/>
      <c r="E17" s="439"/>
      <c r="F17" s="10"/>
      <c r="G17" s="10"/>
      <c r="H17" s="10"/>
      <c r="I17" s="10"/>
      <c r="J17" s="10"/>
      <c r="K17" s="10"/>
      <c r="L17" s="399"/>
      <c r="N17" s="586" t="b">
        <v>0</v>
      </c>
      <c r="O17" s="586" t="b">
        <v>0</v>
      </c>
      <c r="P17" s="586" t="b">
        <v>0</v>
      </c>
      <c r="Q17" s="586" t="b">
        <v>0</v>
      </c>
      <c r="R17" s="586" t="b">
        <v>0</v>
      </c>
    </row>
    <row r="18" spans="1:18">
      <c r="A18" s="396"/>
      <c r="B18" s="397"/>
      <c r="C18" s="10"/>
      <c r="D18" s="7"/>
      <c r="E18" s="439"/>
      <c r="F18" s="10"/>
      <c r="G18" s="10"/>
      <c r="H18" s="10"/>
      <c r="I18" s="10"/>
      <c r="J18" s="10"/>
      <c r="K18" s="10"/>
      <c r="L18" s="399"/>
      <c r="N18" s="586" t="b">
        <v>0</v>
      </c>
      <c r="O18" s="586" t="b">
        <v>0</v>
      </c>
      <c r="P18" s="586" t="b">
        <v>0</v>
      </c>
      <c r="Q18" s="586" t="b">
        <v>0</v>
      </c>
      <c r="R18" s="586" t="b">
        <v>0</v>
      </c>
    </row>
    <row r="19" spans="1:18">
      <c r="A19" s="396"/>
      <c r="B19" s="397"/>
      <c r="C19" s="7"/>
      <c r="D19" s="7"/>
      <c r="E19" s="440"/>
      <c r="F19" s="7"/>
      <c r="G19" s="7"/>
      <c r="H19" s="7"/>
      <c r="I19" s="7"/>
      <c r="J19" s="7"/>
      <c r="K19" s="7"/>
      <c r="L19" s="273"/>
      <c r="N19" s="586" t="b">
        <v>0</v>
      </c>
      <c r="O19" s="586" t="b">
        <v>0</v>
      </c>
      <c r="P19" s="586" t="b">
        <v>0</v>
      </c>
      <c r="Q19" s="586" t="b">
        <v>0</v>
      </c>
      <c r="R19" s="586" t="b">
        <v>0</v>
      </c>
    </row>
    <row r="20" spans="1:18">
      <c r="A20" s="396"/>
      <c r="B20" s="397"/>
      <c r="C20" s="7"/>
      <c r="D20" s="7"/>
      <c r="E20" s="440"/>
      <c r="F20" s="7"/>
      <c r="G20" s="7"/>
      <c r="H20" s="7"/>
      <c r="I20" s="7"/>
      <c r="J20" s="7"/>
      <c r="K20" s="7"/>
      <c r="L20" s="273"/>
      <c r="N20" s="586" t="b">
        <v>0</v>
      </c>
      <c r="O20" s="586" t="b">
        <v>0</v>
      </c>
      <c r="P20" s="586" t="b">
        <v>0</v>
      </c>
      <c r="Q20" s="586" t="b">
        <v>0</v>
      </c>
      <c r="R20" s="586" t="b">
        <v>0</v>
      </c>
    </row>
    <row r="21" spans="1:18">
      <c r="A21" s="396"/>
      <c r="B21" s="397"/>
      <c r="C21" s="7"/>
      <c r="D21" s="7"/>
      <c r="E21" s="440"/>
      <c r="F21" s="7"/>
      <c r="G21" s="7"/>
      <c r="H21" s="7"/>
      <c r="I21" s="7"/>
      <c r="J21" s="7"/>
      <c r="K21" s="7"/>
      <c r="L21" s="273"/>
      <c r="N21" s="586" t="b">
        <v>0</v>
      </c>
      <c r="O21" s="586" t="b">
        <v>0</v>
      </c>
      <c r="P21" s="586" t="b">
        <v>0</v>
      </c>
      <c r="Q21" s="586" t="b">
        <v>0</v>
      </c>
      <c r="R21" s="586" t="b">
        <v>0</v>
      </c>
    </row>
    <row r="22" spans="1:18">
      <c r="A22" s="396">
        <v>9</v>
      </c>
      <c r="B22" s="397"/>
      <c r="C22" s="7"/>
      <c r="D22" s="7"/>
      <c r="E22" s="440"/>
      <c r="F22" s="7"/>
      <c r="G22" s="7"/>
      <c r="H22" s="7"/>
      <c r="I22" s="7"/>
      <c r="J22" s="7"/>
      <c r="K22" s="7"/>
      <c r="L22" s="273"/>
      <c r="N22" s="586" t="b">
        <v>0</v>
      </c>
      <c r="O22" s="586" t="b">
        <v>0</v>
      </c>
      <c r="P22" s="586" t="b">
        <v>0</v>
      </c>
      <c r="Q22" s="586" t="b">
        <v>0</v>
      </c>
      <c r="R22" s="586" t="b">
        <v>0</v>
      </c>
    </row>
    <row r="23" spans="1:18">
      <c r="A23" s="396"/>
      <c r="B23" s="397"/>
      <c r="C23" s="7"/>
      <c r="D23" s="7"/>
      <c r="E23" s="440"/>
      <c r="F23" s="7"/>
      <c r="G23" s="7"/>
      <c r="H23" s="7"/>
      <c r="I23" s="7"/>
      <c r="J23" s="7"/>
      <c r="K23" s="7"/>
      <c r="L23" s="273"/>
      <c r="N23" s="586" t="b">
        <v>0</v>
      </c>
      <c r="O23" s="586" t="b">
        <v>0</v>
      </c>
      <c r="P23" s="586" t="b">
        <v>0</v>
      </c>
      <c r="Q23" s="586" t="b">
        <v>0</v>
      </c>
      <c r="R23" s="586" t="b">
        <v>0</v>
      </c>
    </row>
    <row r="24" spans="1:18">
      <c r="A24" s="396"/>
      <c r="B24" s="397"/>
      <c r="C24" s="10"/>
      <c r="D24" s="10"/>
      <c r="E24" s="439"/>
      <c r="F24" s="10"/>
      <c r="G24" s="10"/>
      <c r="H24" s="10"/>
      <c r="I24" s="10"/>
      <c r="J24" s="10"/>
      <c r="K24" s="10"/>
      <c r="L24" s="399"/>
      <c r="N24" s="586" t="b">
        <v>0</v>
      </c>
      <c r="O24" s="586" t="b">
        <v>0</v>
      </c>
      <c r="P24" s="586" t="b">
        <v>0</v>
      </c>
      <c r="Q24" s="586" t="b">
        <v>0</v>
      </c>
      <c r="R24" s="586" t="b">
        <v>0</v>
      </c>
    </row>
    <row r="25" spans="1:18">
      <c r="A25" s="396"/>
      <c r="B25" s="397"/>
      <c r="C25" s="10"/>
      <c r="D25" s="10"/>
      <c r="E25" s="439"/>
      <c r="F25" s="10"/>
      <c r="G25" s="7"/>
      <c r="H25" s="7"/>
      <c r="I25" s="7"/>
      <c r="J25" s="7"/>
      <c r="K25" s="7"/>
      <c r="L25" s="273"/>
      <c r="N25" s="586" t="b">
        <v>0</v>
      </c>
      <c r="O25" s="586" t="b">
        <v>0</v>
      </c>
      <c r="P25" s="586" t="b">
        <v>0</v>
      </c>
      <c r="Q25" s="586" t="b">
        <v>0</v>
      </c>
      <c r="R25" s="586" t="b">
        <v>0</v>
      </c>
    </row>
    <row r="26" spans="1:18" ht="13" thickBot="1">
      <c r="A26" s="400"/>
      <c r="B26" s="401"/>
      <c r="C26" s="402"/>
      <c r="D26" s="402"/>
      <c r="E26" s="438"/>
      <c r="F26" s="402"/>
      <c r="G26" s="402"/>
      <c r="H26" s="402"/>
      <c r="I26" s="402"/>
      <c r="J26" s="402"/>
      <c r="K26" s="402"/>
      <c r="L26" s="277"/>
      <c r="N26" s="586" t="b">
        <v>0</v>
      </c>
      <c r="O26" s="586" t="b">
        <v>0</v>
      </c>
      <c r="P26" s="586" t="b">
        <v>0</v>
      </c>
      <c r="Q26" s="586" t="b">
        <v>0</v>
      </c>
      <c r="R26" s="586" t="b">
        <v>0</v>
      </c>
    </row>
    <row r="27" spans="1:18" ht="13" thickTop="1">
      <c r="A27" s="403"/>
      <c r="B27" s="11"/>
      <c r="C27" s="11"/>
      <c r="D27" s="11"/>
      <c r="E27" s="11"/>
      <c r="F27" s="11"/>
      <c r="G27" s="19"/>
      <c r="H27" s="19"/>
      <c r="I27" s="5"/>
      <c r="J27" s="5"/>
      <c r="K27" s="5"/>
    </row>
    <row r="28" spans="1:18" ht="16.5" customHeight="1" thickBot="1">
      <c r="A28" s="404" t="s">
        <v>390</v>
      </c>
      <c r="B28" s="405"/>
      <c r="C28" s="406"/>
      <c r="D28" s="392"/>
      <c r="E28" s="407"/>
      <c r="G28" s="5"/>
      <c r="H28" s="5"/>
      <c r="I28" s="5"/>
      <c r="J28" s="5"/>
      <c r="K28" s="5"/>
    </row>
    <row r="29" spans="1:18" ht="12.75" customHeight="1" thickTop="1">
      <c r="A29" s="408"/>
      <c r="B29" s="409"/>
      <c r="C29" s="410" t="s">
        <v>391</v>
      </c>
      <c r="D29" s="411">
        <f>SUMPRODUCT((N15:N26=TRUE)*(A15:A26))</f>
        <v>0</v>
      </c>
      <c r="E29" s="407"/>
      <c r="G29" s="5"/>
      <c r="H29" s="5"/>
      <c r="I29" s="5"/>
      <c r="J29" s="5"/>
      <c r="K29" s="5"/>
    </row>
    <row r="30" spans="1:18">
      <c r="A30" s="412"/>
      <c r="B30" s="413"/>
      <c r="C30" s="414" t="s">
        <v>392</v>
      </c>
      <c r="D30" s="411">
        <f>SUMPRODUCT((O15:O26=TRUE)*(A15:A26))</f>
        <v>0</v>
      </c>
      <c r="E30" s="11"/>
      <c r="G30" s="5"/>
      <c r="H30" s="5"/>
      <c r="I30" s="5"/>
      <c r="J30" s="5"/>
      <c r="K30" s="5"/>
    </row>
    <row r="31" spans="1:18" ht="12.75" customHeight="1">
      <c r="A31" s="415"/>
      <c r="B31" s="413"/>
      <c r="C31" s="414" t="s">
        <v>393</v>
      </c>
      <c r="D31" s="411">
        <f>SUMPRODUCT((P15:P26=TRUE)*(A15:A26))</f>
        <v>0</v>
      </c>
      <c r="E31" s="407"/>
      <c r="G31" s="5"/>
      <c r="H31" s="5"/>
      <c r="I31" s="5"/>
      <c r="J31" s="5"/>
      <c r="K31" s="5"/>
    </row>
    <row r="32" spans="1:18" ht="12.75" customHeight="1">
      <c r="A32" s="415"/>
      <c r="B32" s="413"/>
      <c r="C32" s="414" t="s">
        <v>394</v>
      </c>
      <c r="D32" s="411">
        <f>SUMPRODUCT((Q15:Q26=TRUE)*(A15:A26))</f>
        <v>0</v>
      </c>
      <c r="E32" s="407"/>
      <c r="G32" s="5"/>
      <c r="H32" s="5"/>
      <c r="I32" s="5"/>
      <c r="J32" s="5"/>
      <c r="K32" s="5"/>
    </row>
    <row r="33" spans="1:11" ht="13.5" customHeight="1" thickBot="1">
      <c r="A33" s="416"/>
      <c r="B33" s="417"/>
      <c r="C33" s="418" t="s">
        <v>395</v>
      </c>
      <c r="D33" s="419">
        <f>SUMPRODUCT((R15:R26=TRUE)*(A15:A26))</f>
        <v>0</v>
      </c>
      <c r="E33" s="407"/>
      <c r="G33" s="5"/>
      <c r="H33" s="5"/>
      <c r="I33" s="5"/>
      <c r="J33" s="5"/>
      <c r="K33" s="5"/>
    </row>
    <row r="34" spans="1:11" ht="13" thickTop="1">
      <c r="G34" s="5"/>
      <c r="H34" s="5"/>
      <c r="I34" s="5"/>
      <c r="J34" s="5"/>
      <c r="K34" s="5"/>
    </row>
    <row r="35" spans="1:11">
      <c r="G35" s="5"/>
      <c r="H35" s="5"/>
      <c r="I35" s="5"/>
      <c r="J35" s="5"/>
      <c r="K35" s="5"/>
    </row>
    <row r="36" spans="1:11">
      <c r="G36" s="5"/>
      <c r="H36" s="5"/>
      <c r="I36" s="5"/>
      <c r="J36" s="5"/>
      <c r="K36" s="5"/>
    </row>
    <row r="37" spans="1:11">
      <c r="G37" s="5"/>
      <c r="H37" s="5"/>
      <c r="I37" s="5"/>
      <c r="J37" s="5"/>
      <c r="K37" s="5"/>
    </row>
  </sheetData>
  <sheetProtection password="D974" sheet="1" formatCells="0" formatRows="0" insertRows="0"/>
  <protectedRanges>
    <protectedRange password="DDF4" sqref="A2" name="one"/>
    <protectedRange password="DDF4" sqref="D10 C11 D29:D33 A15:L26" name="one_3"/>
  </protectedRanges>
  <mergeCells count="12">
    <mergeCell ref="K13:K14"/>
    <mergeCell ref="F13:J13"/>
    <mergeCell ref="L13:L14"/>
    <mergeCell ref="A1:K1"/>
    <mergeCell ref="A2:K2"/>
    <mergeCell ref="A3:K3"/>
    <mergeCell ref="A5:K5"/>
    <mergeCell ref="A13:A14"/>
    <mergeCell ref="B13:B14"/>
    <mergeCell ref="C13:C14"/>
    <mergeCell ref="D13:D14"/>
    <mergeCell ref="E13:E14"/>
  </mergeCells>
  <dataValidations count="2">
    <dataValidation type="list" allowBlank="1" showInputMessage="1" showErrorMessage="1" sqref="B15:B26" xr:uid="{00000000-0002-0000-0300-000000000000}">
      <formula1>"0,1,2,3,4"</formula1>
    </dataValidation>
    <dataValidation type="list" allowBlank="1" showInputMessage="1" showErrorMessage="1" sqref="K15:L26" xr:uid="{00000000-0002-0000-0300-000001000000}">
      <formula1>"Y, N"</formula1>
    </dataValidation>
  </dataValidations>
  <pageMargins left="0.75" right="0.75" top="1" bottom="1" header="0.5" footer="0.5"/>
  <pageSetup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5</xdr:col>
                    <xdr:colOff>114300</xdr:colOff>
                    <xdr:row>14</xdr:row>
                    <xdr:rowOff>38100</xdr:rowOff>
                  </from>
                  <to>
                    <xdr:col>5</xdr:col>
                    <xdr:colOff>336550</xdr:colOff>
                    <xdr:row>14</xdr:row>
                    <xdr:rowOff>146050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6</xdr:col>
                    <xdr:colOff>114300</xdr:colOff>
                    <xdr:row>14</xdr:row>
                    <xdr:rowOff>38100</xdr:rowOff>
                  </from>
                  <to>
                    <xdr:col>6</xdr:col>
                    <xdr:colOff>336550</xdr:colOff>
                    <xdr:row>14</xdr:row>
                    <xdr:rowOff>146050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7</xdr:col>
                    <xdr:colOff>114300</xdr:colOff>
                    <xdr:row>14</xdr:row>
                    <xdr:rowOff>38100</xdr:rowOff>
                  </from>
                  <to>
                    <xdr:col>7</xdr:col>
                    <xdr:colOff>336550</xdr:colOff>
                    <xdr:row>14</xdr:row>
                    <xdr:rowOff>146050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8</xdr:col>
                    <xdr:colOff>114300</xdr:colOff>
                    <xdr:row>14</xdr:row>
                    <xdr:rowOff>38100</xdr:rowOff>
                  </from>
                  <to>
                    <xdr:col>8</xdr:col>
                    <xdr:colOff>336550</xdr:colOff>
                    <xdr:row>14</xdr:row>
                    <xdr:rowOff>146050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5</xdr:col>
                    <xdr:colOff>114300</xdr:colOff>
                    <xdr:row>15</xdr:row>
                    <xdr:rowOff>38100</xdr:rowOff>
                  </from>
                  <to>
                    <xdr:col>5</xdr:col>
                    <xdr:colOff>336550</xdr:colOff>
                    <xdr:row>15</xdr:row>
                    <xdr:rowOff>146050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5</xdr:col>
                    <xdr:colOff>114300</xdr:colOff>
                    <xdr:row>15</xdr:row>
                    <xdr:rowOff>38100</xdr:rowOff>
                  </from>
                  <to>
                    <xdr:col>5</xdr:col>
                    <xdr:colOff>336550</xdr:colOff>
                    <xdr:row>15</xdr:row>
                    <xdr:rowOff>146050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6</xdr:col>
                    <xdr:colOff>114300</xdr:colOff>
                    <xdr:row>15</xdr:row>
                    <xdr:rowOff>38100</xdr:rowOff>
                  </from>
                  <to>
                    <xdr:col>6</xdr:col>
                    <xdr:colOff>336550</xdr:colOff>
                    <xdr:row>15</xdr:row>
                    <xdr:rowOff>146050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7</xdr:col>
                    <xdr:colOff>114300</xdr:colOff>
                    <xdr:row>15</xdr:row>
                    <xdr:rowOff>38100</xdr:rowOff>
                  </from>
                  <to>
                    <xdr:col>7</xdr:col>
                    <xdr:colOff>336550</xdr:colOff>
                    <xdr:row>15</xdr:row>
                    <xdr:rowOff>146050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8</xdr:col>
                    <xdr:colOff>114300</xdr:colOff>
                    <xdr:row>15</xdr:row>
                    <xdr:rowOff>38100</xdr:rowOff>
                  </from>
                  <to>
                    <xdr:col>8</xdr:col>
                    <xdr:colOff>336550</xdr:colOff>
                    <xdr:row>15</xdr:row>
                    <xdr:rowOff>146050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5</xdr:col>
                    <xdr:colOff>114300</xdr:colOff>
                    <xdr:row>16</xdr:row>
                    <xdr:rowOff>38100</xdr:rowOff>
                  </from>
                  <to>
                    <xdr:col>5</xdr:col>
                    <xdr:colOff>336550</xdr:colOff>
                    <xdr:row>16</xdr:row>
                    <xdr:rowOff>146050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6</xdr:col>
                    <xdr:colOff>114300</xdr:colOff>
                    <xdr:row>16</xdr:row>
                    <xdr:rowOff>38100</xdr:rowOff>
                  </from>
                  <to>
                    <xdr:col>6</xdr:col>
                    <xdr:colOff>336550</xdr:colOff>
                    <xdr:row>16</xdr:row>
                    <xdr:rowOff>146050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7</xdr:col>
                    <xdr:colOff>114300</xdr:colOff>
                    <xdr:row>16</xdr:row>
                    <xdr:rowOff>38100</xdr:rowOff>
                  </from>
                  <to>
                    <xdr:col>7</xdr:col>
                    <xdr:colOff>336550</xdr:colOff>
                    <xdr:row>16</xdr:row>
                    <xdr:rowOff>146050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8</xdr:col>
                    <xdr:colOff>114300</xdr:colOff>
                    <xdr:row>16</xdr:row>
                    <xdr:rowOff>38100</xdr:rowOff>
                  </from>
                  <to>
                    <xdr:col>8</xdr:col>
                    <xdr:colOff>336550</xdr:colOff>
                    <xdr:row>16</xdr:row>
                    <xdr:rowOff>146050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5</xdr:col>
                    <xdr:colOff>114300</xdr:colOff>
                    <xdr:row>17</xdr:row>
                    <xdr:rowOff>38100</xdr:rowOff>
                  </from>
                  <to>
                    <xdr:col>5</xdr:col>
                    <xdr:colOff>336550</xdr:colOff>
                    <xdr:row>17</xdr:row>
                    <xdr:rowOff>146050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6</xdr:col>
                    <xdr:colOff>114300</xdr:colOff>
                    <xdr:row>17</xdr:row>
                    <xdr:rowOff>38100</xdr:rowOff>
                  </from>
                  <to>
                    <xdr:col>6</xdr:col>
                    <xdr:colOff>336550</xdr:colOff>
                    <xdr:row>17</xdr:row>
                    <xdr:rowOff>146050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7</xdr:col>
                    <xdr:colOff>114300</xdr:colOff>
                    <xdr:row>17</xdr:row>
                    <xdr:rowOff>38100</xdr:rowOff>
                  </from>
                  <to>
                    <xdr:col>7</xdr:col>
                    <xdr:colOff>336550</xdr:colOff>
                    <xdr:row>17</xdr:row>
                    <xdr:rowOff>146050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8</xdr:col>
                    <xdr:colOff>114300</xdr:colOff>
                    <xdr:row>17</xdr:row>
                    <xdr:rowOff>38100</xdr:rowOff>
                  </from>
                  <to>
                    <xdr:col>8</xdr:col>
                    <xdr:colOff>336550</xdr:colOff>
                    <xdr:row>17</xdr:row>
                    <xdr:rowOff>146050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5</xdr:col>
                    <xdr:colOff>114300</xdr:colOff>
                    <xdr:row>18</xdr:row>
                    <xdr:rowOff>38100</xdr:rowOff>
                  </from>
                  <to>
                    <xdr:col>5</xdr:col>
                    <xdr:colOff>336550</xdr:colOff>
                    <xdr:row>18</xdr:row>
                    <xdr:rowOff>146050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6</xdr:col>
                    <xdr:colOff>114300</xdr:colOff>
                    <xdr:row>18</xdr:row>
                    <xdr:rowOff>38100</xdr:rowOff>
                  </from>
                  <to>
                    <xdr:col>6</xdr:col>
                    <xdr:colOff>336550</xdr:colOff>
                    <xdr:row>18</xdr:row>
                    <xdr:rowOff>146050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7</xdr:col>
                    <xdr:colOff>114300</xdr:colOff>
                    <xdr:row>18</xdr:row>
                    <xdr:rowOff>38100</xdr:rowOff>
                  </from>
                  <to>
                    <xdr:col>7</xdr:col>
                    <xdr:colOff>336550</xdr:colOff>
                    <xdr:row>18</xdr:row>
                    <xdr:rowOff>146050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8</xdr:col>
                    <xdr:colOff>114300</xdr:colOff>
                    <xdr:row>18</xdr:row>
                    <xdr:rowOff>38100</xdr:rowOff>
                  </from>
                  <to>
                    <xdr:col>8</xdr:col>
                    <xdr:colOff>336550</xdr:colOff>
                    <xdr:row>18</xdr:row>
                    <xdr:rowOff>146050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5</xdr:col>
                    <xdr:colOff>114300</xdr:colOff>
                    <xdr:row>19</xdr:row>
                    <xdr:rowOff>38100</xdr:rowOff>
                  </from>
                  <to>
                    <xdr:col>5</xdr:col>
                    <xdr:colOff>336550</xdr:colOff>
                    <xdr:row>19</xdr:row>
                    <xdr:rowOff>146050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6</xdr:col>
                    <xdr:colOff>114300</xdr:colOff>
                    <xdr:row>19</xdr:row>
                    <xdr:rowOff>38100</xdr:rowOff>
                  </from>
                  <to>
                    <xdr:col>6</xdr:col>
                    <xdr:colOff>336550</xdr:colOff>
                    <xdr:row>19</xdr:row>
                    <xdr:rowOff>146050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7</xdr:col>
                    <xdr:colOff>114300</xdr:colOff>
                    <xdr:row>19</xdr:row>
                    <xdr:rowOff>38100</xdr:rowOff>
                  </from>
                  <to>
                    <xdr:col>7</xdr:col>
                    <xdr:colOff>336550</xdr:colOff>
                    <xdr:row>19</xdr:row>
                    <xdr:rowOff>146050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8</xdr:col>
                    <xdr:colOff>114300</xdr:colOff>
                    <xdr:row>19</xdr:row>
                    <xdr:rowOff>38100</xdr:rowOff>
                  </from>
                  <to>
                    <xdr:col>8</xdr:col>
                    <xdr:colOff>336550</xdr:colOff>
                    <xdr:row>19</xdr:row>
                    <xdr:rowOff>146050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5</xdr:col>
                    <xdr:colOff>114300</xdr:colOff>
                    <xdr:row>20</xdr:row>
                    <xdr:rowOff>38100</xdr:rowOff>
                  </from>
                  <to>
                    <xdr:col>5</xdr:col>
                    <xdr:colOff>336550</xdr:colOff>
                    <xdr:row>20</xdr:row>
                    <xdr:rowOff>146050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6</xdr:col>
                    <xdr:colOff>114300</xdr:colOff>
                    <xdr:row>20</xdr:row>
                    <xdr:rowOff>38100</xdr:rowOff>
                  </from>
                  <to>
                    <xdr:col>6</xdr:col>
                    <xdr:colOff>336550</xdr:colOff>
                    <xdr:row>20</xdr:row>
                    <xdr:rowOff>146050</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7</xdr:col>
                    <xdr:colOff>114300</xdr:colOff>
                    <xdr:row>20</xdr:row>
                    <xdr:rowOff>38100</xdr:rowOff>
                  </from>
                  <to>
                    <xdr:col>7</xdr:col>
                    <xdr:colOff>336550</xdr:colOff>
                    <xdr:row>20</xdr:row>
                    <xdr:rowOff>146050</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from>
                    <xdr:col>8</xdr:col>
                    <xdr:colOff>114300</xdr:colOff>
                    <xdr:row>20</xdr:row>
                    <xdr:rowOff>38100</xdr:rowOff>
                  </from>
                  <to>
                    <xdr:col>8</xdr:col>
                    <xdr:colOff>336550</xdr:colOff>
                    <xdr:row>20</xdr:row>
                    <xdr:rowOff>146050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from>
                    <xdr:col>5</xdr:col>
                    <xdr:colOff>114300</xdr:colOff>
                    <xdr:row>21</xdr:row>
                    <xdr:rowOff>38100</xdr:rowOff>
                  </from>
                  <to>
                    <xdr:col>5</xdr:col>
                    <xdr:colOff>336550</xdr:colOff>
                    <xdr:row>21</xdr:row>
                    <xdr:rowOff>146050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from>
                    <xdr:col>6</xdr:col>
                    <xdr:colOff>114300</xdr:colOff>
                    <xdr:row>21</xdr:row>
                    <xdr:rowOff>38100</xdr:rowOff>
                  </from>
                  <to>
                    <xdr:col>6</xdr:col>
                    <xdr:colOff>336550</xdr:colOff>
                    <xdr:row>21</xdr:row>
                    <xdr:rowOff>146050</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7</xdr:col>
                    <xdr:colOff>114300</xdr:colOff>
                    <xdr:row>21</xdr:row>
                    <xdr:rowOff>38100</xdr:rowOff>
                  </from>
                  <to>
                    <xdr:col>7</xdr:col>
                    <xdr:colOff>336550</xdr:colOff>
                    <xdr:row>21</xdr:row>
                    <xdr:rowOff>146050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8</xdr:col>
                    <xdr:colOff>114300</xdr:colOff>
                    <xdr:row>21</xdr:row>
                    <xdr:rowOff>38100</xdr:rowOff>
                  </from>
                  <to>
                    <xdr:col>8</xdr:col>
                    <xdr:colOff>336550</xdr:colOff>
                    <xdr:row>21</xdr:row>
                    <xdr:rowOff>146050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from>
                    <xdr:col>5</xdr:col>
                    <xdr:colOff>114300</xdr:colOff>
                    <xdr:row>22</xdr:row>
                    <xdr:rowOff>38100</xdr:rowOff>
                  </from>
                  <to>
                    <xdr:col>5</xdr:col>
                    <xdr:colOff>336550</xdr:colOff>
                    <xdr:row>22</xdr:row>
                    <xdr:rowOff>146050</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from>
                    <xdr:col>6</xdr:col>
                    <xdr:colOff>114300</xdr:colOff>
                    <xdr:row>22</xdr:row>
                    <xdr:rowOff>38100</xdr:rowOff>
                  </from>
                  <to>
                    <xdr:col>6</xdr:col>
                    <xdr:colOff>336550</xdr:colOff>
                    <xdr:row>22</xdr:row>
                    <xdr:rowOff>146050</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from>
                    <xdr:col>7</xdr:col>
                    <xdr:colOff>114300</xdr:colOff>
                    <xdr:row>22</xdr:row>
                    <xdr:rowOff>38100</xdr:rowOff>
                  </from>
                  <to>
                    <xdr:col>7</xdr:col>
                    <xdr:colOff>336550</xdr:colOff>
                    <xdr:row>22</xdr:row>
                    <xdr:rowOff>146050</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from>
                    <xdr:col>8</xdr:col>
                    <xdr:colOff>114300</xdr:colOff>
                    <xdr:row>22</xdr:row>
                    <xdr:rowOff>38100</xdr:rowOff>
                  </from>
                  <to>
                    <xdr:col>8</xdr:col>
                    <xdr:colOff>336550</xdr:colOff>
                    <xdr:row>22</xdr:row>
                    <xdr:rowOff>146050</xdr:rowOff>
                  </to>
                </anchor>
              </controlPr>
            </control>
          </mc:Choice>
        </mc:AlternateContent>
        <mc:AlternateContent xmlns:mc="http://schemas.openxmlformats.org/markup-compatibility/2006">
          <mc:Choice Requires="x14">
            <control shapeId="28710" r:id="rId41" name="Check Box 38">
              <controlPr defaultSize="0" autoFill="0" autoLine="0" autoPict="0">
                <anchor moveWithCells="1">
                  <from>
                    <xdr:col>5</xdr:col>
                    <xdr:colOff>114300</xdr:colOff>
                    <xdr:row>23</xdr:row>
                    <xdr:rowOff>38100</xdr:rowOff>
                  </from>
                  <to>
                    <xdr:col>5</xdr:col>
                    <xdr:colOff>336550</xdr:colOff>
                    <xdr:row>23</xdr:row>
                    <xdr:rowOff>146050</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from>
                    <xdr:col>6</xdr:col>
                    <xdr:colOff>114300</xdr:colOff>
                    <xdr:row>23</xdr:row>
                    <xdr:rowOff>38100</xdr:rowOff>
                  </from>
                  <to>
                    <xdr:col>6</xdr:col>
                    <xdr:colOff>336550</xdr:colOff>
                    <xdr:row>23</xdr:row>
                    <xdr:rowOff>146050</xdr:rowOff>
                  </to>
                </anchor>
              </controlPr>
            </control>
          </mc:Choice>
        </mc:AlternateContent>
        <mc:AlternateContent xmlns:mc="http://schemas.openxmlformats.org/markup-compatibility/2006">
          <mc:Choice Requires="x14">
            <control shapeId="28712" r:id="rId43" name="Check Box 40">
              <controlPr defaultSize="0" autoFill="0" autoLine="0" autoPict="0">
                <anchor moveWithCells="1">
                  <from>
                    <xdr:col>7</xdr:col>
                    <xdr:colOff>114300</xdr:colOff>
                    <xdr:row>23</xdr:row>
                    <xdr:rowOff>38100</xdr:rowOff>
                  </from>
                  <to>
                    <xdr:col>7</xdr:col>
                    <xdr:colOff>336550</xdr:colOff>
                    <xdr:row>23</xdr:row>
                    <xdr:rowOff>146050</xdr:rowOff>
                  </to>
                </anchor>
              </controlPr>
            </control>
          </mc:Choice>
        </mc:AlternateContent>
        <mc:AlternateContent xmlns:mc="http://schemas.openxmlformats.org/markup-compatibility/2006">
          <mc:Choice Requires="x14">
            <control shapeId="28713" r:id="rId44" name="Check Box 41">
              <controlPr defaultSize="0" autoFill="0" autoLine="0" autoPict="0">
                <anchor moveWithCells="1">
                  <from>
                    <xdr:col>8</xdr:col>
                    <xdr:colOff>114300</xdr:colOff>
                    <xdr:row>23</xdr:row>
                    <xdr:rowOff>38100</xdr:rowOff>
                  </from>
                  <to>
                    <xdr:col>8</xdr:col>
                    <xdr:colOff>336550</xdr:colOff>
                    <xdr:row>23</xdr:row>
                    <xdr:rowOff>146050</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from>
                    <xdr:col>5</xdr:col>
                    <xdr:colOff>114300</xdr:colOff>
                    <xdr:row>24</xdr:row>
                    <xdr:rowOff>38100</xdr:rowOff>
                  </from>
                  <to>
                    <xdr:col>5</xdr:col>
                    <xdr:colOff>336550</xdr:colOff>
                    <xdr:row>24</xdr:row>
                    <xdr:rowOff>146050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from>
                    <xdr:col>6</xdr:col>
                    <xdr:colOff>114300</xdr:colOff>
                    <xdr:row>24</xdr:row>
                    <xdr:rowOff>38100</xdr:rowOff>
                  </from>
                  <to>
                    <xdr:col>6</xdr:col>
                    <xdr:colOff>336550</xdr:colOff>
                    <xdr:row>24</xdr:row>
                    <xdr:rowOff>146050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from>
                    <xdr:col>7</xdr:col>
                    <xdr:colOff>114300</xdr:colOff>
                    <xdr:row>24</xdr:row>
                    <xdr:rowOff>38100</xdr:rowOff>
                  </from>
                  <to>
                    <xdr:col>7</xdr:col>
                    <xdr:colOff>336550</xdr:colOff>
                    <xdr:row>24</xdr:row>
                    <xdr:rowOff>146050</xdr:rowOff>
                  </to>
                </anchor>
              </controlPr>
            </control>
          </mc:Choice>
        </mc:AlternateContent>
        <mc:AlternateContent xmlns:mc="http://schemas.openxmlformats.org/markup-compatibility/2006">
          <mc:Choice Requires="x14">
            <control shapeId="28717" r:id="rId48" name="Check Box 45">
              <controlPr defaultSize="0" autoFill="0" autoLine="0" autoPict="0">
                <anchor moveWithCells="1">
                  <from>
                    <xdr:col>8</xdr:col>
                    <xdr:colOff>114300</xdr:colOff>
                    <xdr:row>24</xdr:row>
                    <xdr:rowOff>38100</xdr:rowOff>
                  </from>
                  <to>
                    <xdr:col>8</xdr:col>
                    <xdr:colOff>336550</xdr:colOff>
                    <xdr:row>24</xdr:row>
                    <xdr:rowOff>146050</xdr:rowOff>
                  </to>
                </anchor>
              </controlPr>
            </control>
          </mc:Choice>
        </mc:AlternateContent>
        <mc:AlternateContent xmlns:mc="http://schemas.openxmlformats.org/markup-compatibility/2006">
          <mc:Choice Requires="x14">
            <control shapeId="28718" r:id="rId49" name="Check Box 46">
              <controlPr defaultSize="0" autoFill="0" autoLine="0" autoPict="0">
                <anchor moveWithCells="1">
                  <from>
                    <xdr:col>5</xdr:col>
                    <xdr:colOff>114300</xdr:colOff>
                    <xdr:row>25</xdr:row>
                    <xdr:rowOff>38100</xdr:rowOff>
                  </from>
                  <to>
                    <xdr:col>5</xdr:col>
                    <xdr:colOff>336550</xdr:colOff>
                    <xdr:row>25</xdr:row>
                    <xdr:rowOff>146050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from>
                    <xdr:col>6</xdr:col>
                    <xdr:colOff>114300</xdr:colOff>
                    <xdr:row>25</xdr:row>
                    <xdr:rowOff>38100</xdr:rowOff>
                  </from>
                  <to>
                    <xdr:col>6</xdr:col>
                    <xdr:colOff>336550</xdr:colOff>
                    <xdr:row>25</xdr:row>
                    <xdr:rowOff>146050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from>
                    <xdr:col>7</xdr:col>
                    <xdr:colOff>114300</xdr:colOff>
                    <xdr:row>25</xdr:row>
                    <xdr:rowOff>38100</xdr:rowOff>
                  </from>
                  <to>
                    <xdr:col>7</xdr:col>
                    <xdr:colOff>336550</xdr:colOff>
                    <xdr:row>25</xdr:row>
                    <xdr:rowOff>146050</xdr:rowOff>
                  </to>
                </anchor>
              </controlPr>
            </control>
          </mc:Choice>
        </mc:AlternateContent>
        <mc:AlternateContent xmlns:mc="http://schemas.openxmlformats.org/markup-compatibility/2006">
          <mc:Choice Requires="x14">
            <control shapeId="28721" r:id="rId52" name="Check Box 49">
              <controlPr defaultSize="0" autoFill="0" autoLine="0" autoPict="0">
                <anchor moveWithCells="1">
                  <from>
                    <xdr:col>8</xdr:col>
                    <xdr:colOff>114300</xdr:colOff>
                    <xdr:row>25</xdr:row>
                    <xdr:rowOff>38100</xdr:rowOff>
                  </from>
                  <to>
                    <xdr:col>8</xdr:col>
                    <xdr:colOff>336550</xdr:colOff>
                    <xdr:row>25</xdr:row>
                    <xdr:rowOff>146050</xdr:rowOff>
                  </to>
                </anchor>
              </controlPr>
            </control>
          </mc:Choice>
        </mc:AlternateContent>
        <mc:AlternateContent xmlns:mc="http://schemas.openxmlformats.org/markup-compatibility/2006">
          <mc:Choice Requires="x14">
            <control shapeId="28722" r:id="rId53" name="Check Box 50">
              <controlPr defaultSize="0" autoFill="0" autoLine="0" autoPict="0">
                <anchor moveWithCells="1">
                  <from>
                    <xdr:col>9</xdr:col>
                    <xdr:colOff>114300</xdr:colOff>
                    <xdr:row>14</xdr:row>
                    <xdr:rowOff>38100</xdr:rowOff>
                  </from>
                  <to>
                    <xdr:col>9</xdr:col>
                    <xdr:colOff>336550</xdr:colOff>
                    <xdr:row>14</xdr:row>
                    <xdr:rowOff>146050</xdr:rowOff>
                  </to>
                </anchor>
              </controlPr>
            </control>
          </mc:Choice>
        </mc:AlternateContent>
        <mc:AlternateContent xmlns:mc="http://schemas.openxmlformats.org/markup-compatibility/2006">
          <mc:Choice Requires="x14">
            <control shapeId="28723" r:id="rId54" name="Check Box 51">
              <controlPr defaultSize="0" autoFill="0" autoLine="0" autoPict="0">
                <anchor moveWithCells="1">
                  <from>
                    <xdr:col>9</xdr:col>
                    <xdr:colOff>114300</xdr:colOff>
                    <xdr:row>14</xdr:row>
                    <xdr:rowOff>38100</xdr:rowOff>
                  </from>
                  <to>
                    <xdr:col>9</xdr:col>
                    <xdr:colOff>336550</xdr:colOff>
                    <xdr:row>14</xdr:row>
                    <xdr:rowOff>146050</xdr:rowOff>
                  </to>
                </anchor>
              </controlPr>
            </control>
          </mc:Choice>
        </mc:AlternateContent>
        <mc:AlternateContent xmlns:mc="http://schemas.openxmlformats.org/markup-compatibility/2006">
          <mc:Choice Requires="x14">
            <control shapeId="28724" r:id="rId55" name="Check Box 52">
              <controlPr defaultSize="0" autoFill="0" autoLine="0" autoPict="0">
                <anchor moveWithCells="1">
                  <from>
                    <xdr:col>9</xdr:col>
                    <xdr:colOff>114300</xdr:colOff>
                    <xdr:row>15</xdr:row>
                    <xdr:rowOff>38100</xdr:rowOff>
                  </from>
                  <to>
                    <xdr:col>9</xdr:col>
                    <xdr:colOff>336550</xdr:colOff>
                    <xdr:row>15</xdr:row>
                    <xdr:rowOff>146050</xdr:rowOff>
                  </to>
                </anchor>
              </controlPr>
            </control>
          </mc:Choice>
        </mc:AlternateContent>
        <mc:AlternateContent xmlns:mc="http://schemas.openxmlformats.org/markup-compatibility/2006">
          <mc:Choice Requires="x14">
            <control shapeId="28725" r:id="rId56" name="Check Box 53">
              <controlPr defaultSize="0" autoFill="0" autoLine="0" autoPict="0">
                <anchor moveWithCells="1">
                  <from>
                    <xdr:col>9</xdr:col>
                    <xdr:colOff>114300</xdr:colOff>
                    <xdr:row>16</xdr:row>
                    <xdr:rowOff>38100</xdr:rowOff>
                  </from>
                  <to>
                    <xdr:col>9</xdr:col>
                    <xdr:colOff>336550</xdr:colOff>
                    <xdr:row>16</xdr:row>
                    <xdr:rowOff>146050</xdr:rowOff>
                  </to>
                </anchor>
              </controlPr>
            </control>
          </mc:Choice>
        </mc:AlternateContent>
        <mc:AlternateContent xmlns:mc="http://schemas.openxmlformats.org/markup-compatibility/2006">
          <mc:Choice Requires="x14">
            <control shapeId="28726" r:id="rId57" name="Check Box 54">
              <controlPr defaultSize="0" autoFill="0" autoLine="0" autoPict="0">
                <anchor moveWithCells="1">
                  <from>
                    <xdr:col>9</xdr:col>
                    <xdr:colOff>114300</xdr:colOff>
                    <xdr:row>17</xdr:row>
                    <xdr:rowOff>38100</xdr:rowOff>
                  </from>
                  <to>
                    <xdr:col>9</xdr:col>
                    <xdr:colOff>336550</xdr:colOff>
                    <xdr:row>17</xdr:row>
                    <xdr:rowOff>146050</xdr:rowOff>
                  </to>
                </anchor>
              </controlPr>
            </control>
          </mc:Choice>
        </mc:AlternateContent>
        <mc:AlternateContent xmlns:mc="http://schemas.openxmlformats.org/markup-compatibility/2006">
          <mc:Choice Requires="x14">
            <control shapeId="28727" r:id="rId58" name="Check Box 55">
              <controlPr defaultSize="0" autoFill="0" autoLine="0" autoPict="0">
                <anchor moveWithCells="1">
                  <from>
                    <xdr:col>9</xdr:col>
                    <xdr:colOff>114300</xdr:colOff>
                    <xdr:row>18</xdr:row>
                    <xdr:rowOff>38100</xdr:rowOff>
                  </from>
                  <to>
                    <xdr:col>9</xdr:col>
                    <xdr:colOff>336550</xdr:colOff>
                    <xdr:row>18</xdr:row>
                    <xdr:rowOff>146050</xdr:rowOff>
                  </to>
                </anchor>
              </controlPr>
            </control>
          </mc:Choice>
        </mc:AlternateContent>
        <mc:AlternateContent xmlns:mc="http://schemas.openxmlformats.org/markup-compatibility/2006">
          <mc:Choice Requires="x14">
            <control shapeId="28728" r:id="rId59" name="Check Box 56">
              <controlPr defaultSize="0" autoFill="0" autoLine="0" autoPict="0">
                <anchor moveWithCells="1">
                  <from>
                    <xdr:col>9</xdr:col>
                    <xdr:colOff>114300</xdr:colOff>
                    <xdr:row>19</xdr:row>
                    <xdr:rowOff>38100</xdr:rowOff>
                  </from>
                  <to>
                    <xdr:col>9</xdr:col>
                    <xdr:colOff>336550</xdr:colOff>
                    <xdr:row>19</xdr:row>
                    <xdr:rowOff>146050</xdr:rowOff>
                  </to>
                </anchor>
              </controlPr>
            </control>
          </mc:Choice>
        </mc:AlternateContent>
        <mc:AlternateContent xmlns:mc="http://schemas.openxmlformats.org/markup-compatibility/2006">
          <mc:Choice Requires="x14">
            <control shapeId="28729" r:id="rId60" name="Check Box 57">
              <controlPr defaultSize="0" autoFill="0" autoLine="0" autoPict="0">
                <anchor moveWithCells="1">
                  <from>
                    <xdr:col>9</xdr:col>
                    <xdr:colOff>114300</xdr:colOff>
                    <xdr:row>20</xdr:row>
                    <xdr:rowOff>38100</xdr:rowOff>
                  </from>
                  <to>
                    <xdr:col>9</xdr:col>
                    <xdr:colOff>336550</xdr:colOff>
                    <xdr:row>20</xdr:row>
                    <xdr:rowOff>146050</xdr:rowOff>
                  </to>
                </anchor>
              </controlPr>
            </control>
          </mc:Choice>
        </mc:AlternateContent>
        <mc:AlternateContent xmlns:mc="http://schemas.openxmlformats.org/markup-compatibility/2006">
          <mc:Choice Requires="x14">
            <control shapeId="28730" r:id="rId61" name="Check Box 58">
              <controlPr defaultSize="0" autoFill="0" autoLine="0" autoPict="0">
                <anchor moveWithCells="1">
                  <from>
                    <xdr:col>9</xdr:col>
                    <xdr:colOff>114300</xdr:colOff>
                    <xdr:row>21</xdr:row>
                    <xdr:rowOff>38100</xdr:rowOff>
                  </from>
                  <to>
                    <xdr:col>9</xdr:col>
                    <xdr:colOff>336550</xdr:colOff>
                    <xdr:row>21</xdr:row>
                    <xdr:rowOff>146050</xdr:rowOff>
                  </to>
                </anchor>
              </controlPr>
            </control>
          </mc:Choice>
        </mc:AlternateContent>
        <mc:AlternateContent xmlns:mc="http://schemas.openxmlformats.org/markup-compatibility/2006">
          <mc:Choice Requires="x14">
            <control shapeId="28731" r:id="rId62" name="Check Box 59">
              <controlPr defaultSize="0" autoFill="0" autoLine="0" autoPict="0">
                <anchor moveWithCells="1">
                  <from>
                    <xdr:col>9</xdr:col>
                    <xdr:colOff>114300</xdr:colOff>
                    <xdr:row>22</xdr:row>
                    <xdr:rowOff>38100</xdr:rowOff>
                  </from>
                  <to>
                    <xdr:col>9</xdr:col>
                    <xdr:colOff>336550</xdr:colOff>
                    <xdr:row>22</xdr:row>
                    <xdr:rowOff>146050</xdr:rowOff>
                  </to>
                </anchor>
              </controlPr>
            </control>
          </mc:Choice>
        </mc:AlternateContent>
        <mc:AlternateContent xmlns:mc="http://schemas.openxmlformats.org/markup-compatibility/2006">
          <mc:Choice Requires="x14">
            <control shapeId="28732" r:id="rId63" name="Check Box 60">
              <controlPr defaultSize="0" autoFill="0" autoLine="0" autoPict="0">
                <anchor moveWithCells="1">
                  <from>
                    <xdr:col>9</xdr:col>
                    <xdr:colOff>114300</xdr:colOff>
                    <xdr:row>23</xdr:row>
                    <xdr:rowOff>38100</xdr:rowOff>
                  </from>
                  <to>
                    <xdr:col>9</xdr:col>
                    <xdr:colOff>336550</xdr:colOff>
                    <xdr:row>23</xdr:row>
                    <xdr:rowOff>146050</xdr:rowOff>
                  </to>
                </anchor>
              </controlPr>
            </control>
          </mc:Choice>
        </mc:AlternateContent>
        <mc:AlternateContent xmlns:mc="http://schemas.openxmlformats.org/markup-compatibility/2006">
          <mc:Choice Requires="x14">
            <control shapeId="28733" r:id="rId64" name="Check Box 61">
              <controlPr defaultSize="0" autoFill="0" autoLine="0" autoPict="0">
                <anchor moveWithCells="1">
                  <from>
                    <xdr:col>9</xdr:col>
                    <xdr:colOff>114300</xdr:colOff>
                    <xdr:row>24</xdr:row>
                    <xdr:rowOff>38100</xdr:rowOff>
                  </from>
                  <to>
                    <xdr:col>9</xdr:col>
                    <xdr:colOff>336550</xdr:colOff>
                    <xdr:row>24</xdr:row>
                    <xdr:rowOff>146050</xdr:rowOff>
                  </to>
                </anchor>
              </controlPr>
            </control>
          </mc:Choice>
        </mc:AlternateContent>
        <mc:AlternateContent xmlns:mc="http://schemas.openxmlformats.org/markup-compatibility/2006">
          <mc:Choice Requires="x14">
            <control shapeId="28734" r:id="rId65" name="Check Box 62">
              <controlPr defaultSize="0" autoFill="0" autoLine="0" autoPict="0">
                <anchor moveWithCells="1">
                  <from>
                    <xdr:col>9</xdr:col>
                    <xdr:colOff>114300</xdr:colOff>
                    <xdr:row>25</xdr:row>
                    <xdr:rowOff>38100</xdr:rowOff>
                  </from>
                  <to>
                    <xdr:col>9</xdr:col>
                    <xdr:colOff>336550</xdr:colOff>
                    <xdr:row>25</xdr:row>
                    <xdr:rowOff>146050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47"/>
  <sheetViews>
    <sheetView topLeftCell="A7" workbookViewId="0">
      <selection activeCell="D19" sqref="D19"/>
    </sheetView>
  </sheetViews>
  <sheetFormatPr defaultRowHeight="12.5"/>
  <cols>
    <col min="1" max="1" width="20.1796875" customWidth="1"/>
    <col min="2" max="2" width="54.81640625" customWidth="1"/>
    <col min="3" max="3" width="18.453125" customWidth="1"/>
    <col min="4" max="4" width="28.7265625" customWidth="1"/>
  </cols>
  <sheetData>
    <row r="1" spans="1:4" ht="15.5">
      <c r="A1" s="95" t="s">
        <v>251</v>
      </c>
      <c r="C1" s="95"/>
    </row>
    <row r="3" spans="1:4">
      <c r="A3" s="1069" t="s">
        <v>247</v>
      </c>
      <c r="B3" s="1069"/>
      <c r="C3" s="1069"/>
      <c r="D3" s="1069"/>
    </row>
    <row r="4" spans="1:4" ht="13.5" customHeight="1">
      <c r="A4" s="1069"/>
      <c r="B4" s="1069"/>
      <c r="C4" s="1069"/>
      <c r="D4" s="1069"/>
    </row>
    <row r="5" spans="1:4" hidden="1">
      <c r="A5" s="1069"/>
      <c r="B5" s="1069"/>
      <c r="C5" s="1069"/>
      <c r="D5" s="1069"/>
    </row>
    <row r="6" spans="1:4">
      <c r="A6" s="287" t="s">
        <v>248</v>
      </c>
    </row>
    <row r="7" spans="1:4">
      <c r="A7" s="287" t="s">
        <v>245</v>
      </c>
    </row>
    <row r="8" spans="1:4">
      <c r="A8" s="287" t="s">
        <v>246</v>
      </c>
    </row>
    <row r="9" spans="1:4" ht="13" thickBot="1"/>
    <row r="10" spans="1:4" ht="44.25" customHeight="1" thickBot="1">
      <c r="A10" s="98" t="s">
        <v>175</v>
      </c>
      <c r="B10" s="97" t="s">
        <v>195</v>
      </c>
      <c r="C10" s="98" t="s">
        <v>196</v>
      </c>
      <c r="D10" s="290" t="s">
        <v>244</v>
      </c>
    </row>
    <row r="11" spans="1:4" ht="13" thickBot="1">
      <c r="A11" s="213"/>
      <c r="B11" s="214"/>
      <c r="C11" s="280"/>
      <c r="D11" s="289"/>
    </row>
    <row r="12" spans="1:4" ht="13.5" thickBot="1">
      <c r="A12" s="213"/>
      <c r="B12" s="214"/>
      <c r="C12" s="281"/>
      <c r="D12" s="289"/>
    </row>
    <row r="13" spans="1:4" ht="13.5" thickBot="1">
      <c r="A13" s="213"/>
      <c r="B13" s="214"/>
      <c r="C13" s="282"/>
      <c r="D13" s="289"/>
    </row>
    <row r="14" spans="1:4" ht="13.5" thickBot="1">
      <c r="A14" s="213"/>
      <c r="B14" s="214"/>
      <c r="C14" s="282"/>
      <c r="D14" s="289"/>
    </row>
    <row r="15" spans="1:4" ht="13.5" thickBot="1">
      <c r="A15" s="213"/>
      <c r="B15" s="214"/>
      <c r="C15" s="282"/>
      <c r="D15" s="289"/>
    </row>
    <row r="16" spans="1:4" ht="13.5" thickBot="1">
      <c r="A16" s="213"/>
      <c r="B16" s="214"/>
      <c r="C16" s="282"/>
      <c r="D16" s="289"/>
    </row>
    <row r="17" spans="1:4" ht="13.5" thickBot="1">
      <c r="A17" s="213"/>
      <c r="B17" s="214"/>
      <c r="C17" s="282"/>
      <c r="D17" s="289"/>
    </row>
    <row r="18" spans="1:4" ht="13.5" thickBot="1">
      <c r="A18" s="213"/>
      <c r="B18" s="214"/>
      <c r="C18" s="282"/>
      <c r="D18" s="289"/>
    </row>
    <row r="19" spans="1:4" ht="13.5" thickBot="1">
      <c r="A19" s="215"/>
      <c r="B19" s="214"/>
      <c r="C19" s="280"/>
      <c r="D19" s="289"/>
    </row>
    <row r="20" spans="1:4" ht="13.5" thickBot="1">
      <c r="A20" s="215"/>
      <c r="B20" s="214"/>
      <c r="C20" s="280"/>
      <c r="D20" s="289"/>
    </row>
    <row r="21" spans="1:4" ht="13.5" thickBot="1">
      <c r="A21" s="215"/>
      <c r="B21" s="214"/>
      <c r="C21" s="280"/>
      <c r="D21" s="289"/>
    </row>
    <row r="22" spans="1:4" ht="13.5" thickBot="1">
      <c r="A22" s="215"/>
      <c r="B22" s="214"/>
      <c r="C22" s="280"/>
      <c r="D22" s="289"/>
    </row>
    <row r="23" spans="1:4" ht="13.5" thickBot="1">
      <c r="A23" s="215"/>
      <c r="B23" s="214"/>
      <c r="C23" s="280"/>
      <c r="D23" s="289"/>
    </row>
    <row r="24" spans="1:4" ht="13.5" thickBot="1">
      <c r="A24" s="215"/>
      <c r="B24" s="214"/>
      <c r="C24" s="280"/>
      <c r="D24" s="289"/>
    </row>
    <row r="25" spans="1:4" ht="13.5" thickBot="1">
      <c r="A25" s="215"/>
      <c r="B25" s="214"/>
      <c r="C25" s="280"/>
      <c r="D25" s="289"/>
    </row>
    <row r="26" spans="1:4" ht="13.5" thickBot="1">
      <c r="A26" s="215"/>
      <c r="B26" s="214"/>
      <c r="C26" s="280"/>
      <c r="D26" s="289"/>
    </row>
    <row r="27" spans="1:4" ht="13.5" thickBot="1">
      <c r="A27" s="215"/>
      <c r="B27" s="214"/>
      <c r="C27" s="280"/>
      <c r="D27" s="289"/>
    </row>
    <row r="28" spans="1:4" ht="13.5" thickBot="1">
      <c r="A28" s="215"/>
      <c r="B28" s="214"/>
      <c r="C28" s="280"/>
      <c r="D28" s="289"/>
    </row>
    <row r="29" spans="1:4" ht="13.5" thickBot="1">
      <c r="A29" s="215"/>
      <c r="B29" s="214"/>
      <c r="C29" s="280"/>
      <c r="D29" s="289"/>
    </row>
    <row r="30" spans="1:4" ht="13.5" thickBot="1">
      <c r="A30" s="215"/>
      <c r="B30" s="214"/>
      <c r="C30" s="282"/>
      <c r="D30" s="289"/>
    </row>
    <row r="31" spans="1:4" ht="13.5" thickBot="1">
      <c r="A31" s="215"/>
      <c r="B31" s="214"/>
      <c r="C31" s="283"/>
      <c r="D31" s="289"/>
    </row>
    <row r="32" spans="1:4" ht="13.5" thickBot="1">
      <c r="A32" s="215"/>
      <c r="B32" s="214"/>
      <c r="C32" s="283"/>
      <c r="D32" s="289"/>
    </row>
    <row r="33" spans="1:4" ht="13" thickBot="1">
      <c r="A33" s="213"/>
      <c r="B33" s="214"/>
      <c r="C33" s="283"/>
      <c r="D33" s="289"/>
    </row>
    <row r="34" spans="1:4" ht="13" thickBot="1">
      <c r="A34" s="213"/>
      <c r="B34" s="214"/>
      <c r="C34" s="283"/>
      <c r="D34" s="289"/>
    </row>
    <row r="35" spans="1:4" ht="13" thickBot="1">
      <c r="A35" s="213"/>
      <c r="B35" s="214"/>
      <c r="C35" s="283"/>
      <c r="D35" s="289"/>
    </row>
    <row r="36" spans="1:4" ht="13.5" thickBot="1">
      <c r="A36" s="216"/>
      <c r="B36" s="216"/>
      <c r="C36" s="284"/>
      <c r="D36" s="289"/>
    </row>
    <row r="37" spans="1:4" ht="13.5" thickBot="1">
      <c r="A37" s="216"/>
      <c r="B37" s="217"/>
      <c r="C37" s="285"/>
      <c r="D37" s="289"/>
    </row>
    <row r="38" spans="1:4" s="101" customFormat="1" ht="13" thickBot="1">
      <c r="A38" s="99"/>
      <c r="B38" s="99"/>
      <c r="C38" s="100"/>
    </row>
    <row r="39" spans="1:4" s="101" customFormat="1" ht="13.5" thickBot="1">
      <c r="A39" s="99"/>
      <c r="B39" s="103" t="s">
        <v>197</v>
      </c>
      <c r="C39" s="202">
        <f>COUNT(C11:C37)</f>
        <v>0</v>
      </c>
    </row>
    <row r="40" spans="1:4" s="101" customFormat="1" ht="13.5" thickBot="1">
      <c r="A40" s="99"/>
      <c r="B40" s="108" t="s">
        <v>198</v>
      </c>
      <c r="C40" s="203">
        <f>SUM(C11:C37)</f>
        <v>0</v>
      </c>
    </row>
    <row r="41" spans="1:4" s="101" customFormat="1">
      <c r="C41" s="99"/>
    </row>
    <row r="42" spans="1:4" s="105" customFormat="1" ht="13">
      <c r="A42" s="1067" t="s">
        <v>219</v>
      </c>
      <c r="B42" s="1068"/>
      <c r="C42" s="1068"/>
    </row>
    <row r="43" spans="1:4" s="101" customFormat="1">
      <c r="A43" s="1068"/>
      <c r="B43" s="1068"/>
      <c r="C43" s="1068"/>
    </row>
    <row r="44" spans="1:4" s="101" customFormat="1">
      <c r="A44" s="1068"/>
      <c r="B44" s="1068"/>
      <c r="C44" s="1068"/>
    </row>
    <row r="45" spans="1:4" s="101" customFormat="1">
      <c r="A45" s="99"/>
      <c r="B45" s="99"/>
      <c r="C45" s="99"/>
    </row>
    <row r="46" spans="1:4" s="101" customFormat="1">
      <c r="A46" s="99"/>
      <c r="B46" s="99"/>
      <c r="C46" s="99"/>
    </row>
    <row r="47" spans="1:4" s="101" customFormat="1">
      <c r="A47" s="99"/>
      <c r="B47" s="99"/>
      <c r="C47" s="99"/>
    </row>
  </sheetData>
  <sheetProtection password="D974" sheet="1" formatCells="0" formatColumns="0" formatRows="0" insertRows="0"/>
  <protectedRanges>
    <protectedRange password="DD74" sqref="A11:C37" name="one"/>
  </protectedRanges>
  <customSheetViews>
    <customSheetView guid="{F3266ED3-6F7A-425F-BC9F-A305E266C173}" showRuler="0" topLeftCell="A5">
      <selection activeCell="A7" sqref="A7:D44"/>
      <pageMargins left="0.75" right="0.75" top="1" bottom="1" header="0.5" footer="0.5"/>
      <pageSetup orientation="portrait" horizontalDpi="1200" verticalDpi="1200" r:id="rId1"/>
      <headerFooter alignWithMargins="0"/>
    </customSheetView>
  </customSheetViews>
  <mergeCells count="2">
    <mergeCell ref="A42:C44"/>
    <mergeCell ref="A3:D5"/>
  </mergeCells>
  <phoneticPr fontId="15" type="noConversion"/>
  <dataValidations count="1">
    <dataValidation type="list" allowBlank="1" showInputMessage="1" showErrorMessage="1" sqref="D11:D37" xr:uid="{00000000-0002-0000-0400-000000000000}">
      <formula1>$A$6:$A$8</formula1>
    </dataValidation>
  </dataValidations>
  <pageMargins left="0.75" right="0.75" top="1" bottom="1" header="0.5" footer="0.5"/>
  <pageSetup scale="76" orientation="portrait" horizontalDpi="1200" verticalDpi="12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D37"/>
  <sheetViews>
    <sheetView workbookViewId="0">
      <selection activeCell="C32" sqref="C32"/>
    </sheetView>
  </sheetViews>
  <sheetFormatPr defaultRowHeight="12.5"/>
  <cols>
    <col min="1" max="1" width="18.81640625" customWidth="1"/>
    <col min="2" max="2" width="72.26953125" customWidth="1"/>
    <col min="3" max="3" width="18.1796875" bestFit="1" customWidth="1"/>
    <col min="4" max="4" width="29" customWidth="1"/>
  </cols>
  <sheetData>
    <row r="1" spans="1:4" s="95" customFormat="1" ht="15.5">
      <c r="A1" s="95" t="s">
        <v>252</v>
      </c>
    </row>
    <row r="3" spans="1:4" ht="12.75" customHeight="1">
      <c r="A3" s="1069" t="s">
        <v>247</v>
      </c>
      <c r="B3" s="1069"/>
      <c r="C3" s="1069"/>
      <c r="D3" s="1069"/>
    </row>
    <row r="4" spans="1:4">
      <c r="A4" s="1069"/>
      <c r="B4" s="1069"/>
      <c r="C4" s="1069"/>
      <c r="D4" s="1069"/>
    </row>
    <row r="5" spans="1:4">
      <c r="A5" s="1069"/>
      <c r="B5" s="1069"/>
      <c r="C5" s="1069"/>
      <c r="D5" s="1069"/>
    </row>
    <row r="6" spans="1:4">
      <c r="A6" s="287" t="s">
        <v>248</v>
      </c>
      <c r="B6" s="288"/>
      <c r="C6" s="288"/>
      <c r="D6" s="288"/>
    </row>
    <row r="7" spans="1:4">
      <c r="A7" s="287" t="s">
        <v>245</v>
      </c>
      <c r="B7" s="288"/>
      <c r="C7" s="288"/>
      <c r="D7" s="288"/>
    </row>
    <row r="8" spans="1:4">
      <c r="A8" s="287" t="s">
        <v>246</v>
      </c>
      <c r="B8" s="288"/>
      <c r="C8" s="288"/>
      <c r="D8" s="288"/>
    </row>
    <row r="9" spans="1:4" ht="13" thickBot="1">
      <c r="A9" s="287"/>
      <c r="B9" s="288"/>
      <c r="C9" s="288"/>
      <c r="D9" s="288"/>
    </row>
    <row r="10" spans="1:4" ht="31.5" thickBot="1">
      <c r="A10" s="98" t="s">
        <v>175</v>
      </c>
      <c r="B10" s="97" t="s">
        <v>195</v>
      </c>
      <c r="C10" s="98" t="s">
        <v>196</v>
      </c>
      <c r="D10" s="290" t="s">
        <v>244</v>
      </c>
    </row>
    <row r="11" spans="1:4" ht="13" thickBot="1">
      <c r="A11" s="206">
        <v>25</v>
      </c>
      <c r="B11" s="207" t="s">
        <v>176</v>
      </c>
      <c r="C11" s="208">
        <v>450000</v>
      </c>
      <c r="D11" s="286" t="s">
        <v>248</v>
      </c>
    </row>
    <row r="12" spans="1:4" ht="13" thickBot="1">
      <c r="A12" s="206">
        <v>15</v>
      </c>
      <c r="B12" s="207" t="s">
        <v>177</v>
      </c>
      <c r="C12" s="208">
        <v>850000</v>
      </c>
      <c r="D12" s="286" t="s">
        <v>248</v>
      </c>
    </row>
    <row r="13" spans="1:4" ht="13" thickBot="1">
      <c r="A13" s="206">
        <v>12</v>
      </c>
      <c r="B13" s="207" t="s">
        <v>178</v>
      </c>
      <c r="C13" s="208">
        <v>125000</v>
      </c>
      <c r="D13" s="286" t="s">
        <v>248</v>
      </c>
    </row>
    <row r="14" spans="1:4" ht="13" thickBot="1">
      <c r="A14" s="206">
        <v>12</v>
      </c>
      <c r="B14" s="207" t="s">
        <v>179</v>
      </c>
      <c r="C14" s="208">
        <v>25000</v>
      </c>
      <c r="D14" s="286" t="s">
        <v>248</v>
      </c>
    </row>
    <row r="15" spans="1:4" ht="13" thickBot="1">
      <c r="A15" s="206">
        <v>18</v>
      </c>
      <c r="B15" s="207" t="s">
        <v>180</v>
      </c>
      <c r="C15" s="208">
        <v>15000</v>
      </c>
      <c r="D15" s="286" t="s">
        <v>248</v>
      </c>
    </row>
    <row r="16" spans="1:4" ht="13" thickBot="1">
      <c r="A16" s="206">
        <v>12</v>
      </c>
      <c r="B16" s="209" t="s">
        <v>181</v>
      </c>
      <c r="C16" s="210">
        <v>50000</v>
      </c>
      <c r="D16" s="286" t="s">
        <v>245</v>
      </c>
    </row>
    <row r="17" spans="1:4" ht="13" thickBot="1">
      <c r="A17" s="206">
        <v>33</v>
      </c>
      <c r="B17" s="209" t="s">
        <v>182</v>
      </c>
      <c r="C17" s="210">
        <v>100000</v>
      </c>
      <c r="D17" s="286" t="s">
        <v>245</v>
      </c>
    </row>
    <row r="18" spans="1:4" ht="13" thickBot="1">
      <c r="A18" s="206">
        <v>26</v>
      </c>
      <c r="B18" s="209" t="s">
        <v>183</v>
      </c>
      <c r="C18" s="210">
        <v>25000</v>
      </c>
      <c r="D18" s="286" t="s">
        <v>245</v>
      </c>
    </row>
    <row r="19" spans="1:4" ht="13" thickBot="1">
      <c r="A19" s="206">
        <v>28</v>
      </c>
      <c r="B19" s="209" t="s">
        <v>184</v>
      </c>
      <c r="C19" s="210">
        <v>15000</v>
      </c>
      <c r="D19" s="286" t="s">
        <v>246</v>
      </c>
    </row>
    <row r="20" spans="1:4" ht="13" thickBot="1">
      <c r="A20" s="206">
        <v>35</v>
      </c>
      <c r="B20" s="209" t="s">
        <v>185</v>
      </c>
      <c r="C20" s="210">
        <v>15000</v>
      </c>
      <c r="D20" s="286" t="s">
        <v>246</v>
      </c>
    </row>
    <row r="21" spans="1:4" ht="13" thickBot="1">
      <c r="A21" s="206">
        <v>18</v>
      </c>
      <c r="B21" s="209" t="s">
        <v>186</v>
      </c>
      <c r="C21" s="210">
        <v>2000</v>
      </c>
      <c r="D21" s="286" t="s">
        <v>248</v>
      </c>
    </row>
    <row r="22" spans="1:4" ht="13" thickBot="1">
      <c r="A22" s="206">
        <v>29</v>
      </c>
      <c r="B22" s="209" t="s">
        <v>187</v>
      </c>
      <c r="C22" s="210">
        <v>5000</v>
      </c>
      <c r="D22" s="286" t="s">
        <v>245</v>
      </c>
    </row>
    <row r="23" spans="1:4" ht="13" thickBot="1">
      <c r="A23" s="206">
        <v>15</v>
      </c>
      <c r="B23" s="209" t="s">
        <v>188</v>
      </c>
      <c r="C23" s="210">
        <v>5000</v>
      </c>
      <c r="D23" s="286" t="s">
        <v>245</v>
      </c>
    </row>
    <row r="24" spans="1:4" ht="13" thickBot="1">
      <c r="A24" s="206">
        <v>33</v>
      </c>
      <c r="B24" s="209" t="s">
        <v>189</v>
      </c>
      <c r="C24" s="210">
        <v>10000</v>
      </c>
      <c r="D24" s="286" t="s">
        <v>245</v>
      </c>
    </row>
    <row r="25" spans="1:4" ht="13" thickBot="1">
      <c r="A25" s="206">
        <v>35</v>
      </c>
      <c r="B25" s="209" t="s">
        <v>190</v>
      </c>
      <c r="C25" s="210">
        <v>5000</v>
      </c>
      <c r="D25" s="286" t="s">
        <v>245</v>
      </c>
    </row>
    <row r="26" spans="1:4" ht="13" thickBot="1">
      <c r="A26" s="206">
        <v>34</v>
      </c>
      <c r="B26" s="207" t="s">
        <v>191</v>
      </c>
      <c r="C26" s="208">
        <v>1000</v>
      </c>
      <c r="D26" s="286" t="s">
        <v>246</v>
      </c>
    </row>
    <row r="27" spans="1:4" ht="13" thickBot="1">
      <c r="A27" s="206">
        <v>22</v>
      </c>
      <c r="B27" s="207" t="s">
        <v>192</v>
      </c>
      <c r="C27" s="208">
        <v>2000</v>
      </c>
      <c r="D27" s="286" t="s">
        <v>246</v>
      </c>
    </row>
    <row r="28" spans="1:4" ht="13" thickBot="1">
      <c r="A28" s="206">
        <v>26</v>
      </c>
      <c r="B28" s="207" t="s">
        <v>193</v>
      </c>
      <c r="C28" s="208">
        <v>2000</v>
      </c>
      <c r="D28" s="286" t="s">
        <v>246</v>
      </c>
    </row>
    <row r="29" spans="1:4" ht="13" thickBot="1">
      <c r="A29" s="206">
        <v>28</v>
      </c>
      <c r="B29" s="207" t="s">
        <v>194</v>
      </c>
      <c r="C29" s="208">
        <v>5000</v>
      </c>
      <c r="D29" s="286" t="s">
        <v>246</v>
      </c>
    </row>
    <row r="30" spans="1:4" ht="13" thickBot="1"/>
    <row r="31" spans="1:4" ht="13.5" thickBot="1">
      <c r="B31" s="107" t="s">
        <v>197</v>
      </c>
      <c r="C31" s="204">
        <f>COUNT(C11:C29)</f>
        <v>19</v>
      </c>
    </row>
    <row r="32" spans="1:4" ht="13.5" thickBot="1">
      <c r="B32" s="106" t="s">
        <v>198</v>
      </c>
      <c r="C32" s="205">
        <f>SUM(C11:C29)</f>
        <v>1707000</v>
      </c>
    </row>
    <row r="35" spans="1:4" s="104" customFormat="1" ht="13">
      <c r="A35" s="1067" t="s">
        <v>219</v>
      </c>
      <c r="B35" s="1068"/>
      <c r="C35" s="1068"/>
      <c r="D35"/>
    </row>
    <row r="36" spans="1:4">
      <c r="A36" s="1068"/>
      <c r="B36" s="1068"/>
      <c r="C36" s="1068"/>
    </row>
    <row r="37" spans="1:4">
      <c r="A37" s="1068"/>
      <c r="B37" s="1068"/>
      <c r="C37" s="1068"/>
    </row>
  </sheetData>
  <sheetProtection password="D974" sheet="1" objects="1" scenarios="1"/>
  <customSheetViews>
    <customSheetView guid="{F3266ED3-6F7A-425F-BC9F-A305E266C173}" fitToPage="1" showRuler="0">
      <selection activeCell="B35" sqref="B35"/>
      <pageMargins left="0.75" right="0.75" top="1" bottom="1" header="0.5" footer="0.5"/>
      <pageSetup scale="90" orientation="portrait" r:id="rId1"/>
      <headerFooter alignWithMargins="0"/>
    </customSheetView>
  </customSheetViews>
  <mergeCells count="2">
    <mergeCell ref="A35:C37"/>
    <mergeCell ref="A3:D5"/>
  </mergeCells>
  <phoneticPr fontId="15" type="noConversion"/>
  <dataValidations count="1">
    <dataValidation type="list" allowBlank="1" showInputMessage="1" showErrorMessage="1" sqref="D11:D29" xr:uid="{00000000-0002-0000-0500-000000000000}">
      <formula1>$A$6:$A$8</formula1>
    </dataValidation>
  </dataValidations>
  <pageMargins left="0.75" right="0.75" top="1" bottom="1" header="0.5" footer="0.5"/>
  <pageSetup scale="90"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D67"/>
  <sheetViews>
    <sheetView topLeftCell="A4" zoomScaleNormal="100" workbookViewId="0">
      <selection activeCell="C20" sqref="C20"/>
    </sheetView>
  </sheetViews>
  <sheetFormatPr defaultColWidth="9.1796875" defaultRowHeight="12.5"/>
  <cols>
    <col min="1" max="1" width="37.7265625" style="5" customWidth="1"/>
    <col min="2" max="2" width="19.7265625" style="5" customWidth="1"/>
    <col min="3" max="3" width="20.7265625" style="5" customWidth="1"/>
    <col min="4" max="4" width="20.81640625" style="5" customWidth="1"/>
    <col min="5" max="16384" width="9.1796875" style="5"/>
  </cols>
  <sheetData>
    <row r="1" spans="1:4" ht="15.5">
      <c r="A1" s="1070" t="s">
        <v>253</v>
      </c>
      <c r="B1" s="1070"/>
      <c r="C1" s="1070"/>
      <c r="D1" s="1070"/>
    </row>
    <row r="2" spans="1:4">
      <c r="A2" s="70"/>
      <c r="B2" s="12"/>
      <c r="C2" s="12"/>
      <c r="D2" s="12"/>
    </row>
    <row r="3" spans="1:4" ht="13">
      <c r="A3" s="138" t="s">
        <v>6</v>
      </c>
      <c r="B3" s="1071">
        <f>'Ex. 3 Application Form'!B4:H4</f>
        <v>0</v>
      </c>
      <c r="C3" s="1071"/>
      <c r="D3" s="1071"/>
    </row>
    <row r="4" spans="1:4" s="6" customFormat="1" ht="13">
      <c r="A4" s="13"/>
      <c r="B4" s="137" t="s">
        <v>7</v>
      </c>
      <c r="C4" s="14"/>
      <c r="D4" s="14"/>
    </row>
    <row r="5" spans="1:4" ht="13">
      <c r="A5" s="138" t="s">
        <v>8</v>
      </c>
      <c r="B5" s="93"/>
      <c r="C5" s="15"/>
    </row>
    <row r="6" spans="1:4" ht="13">
      <c r="A6" s="138" t="s">
        <v>9</v>
      </c>
      <c r="B6" s="93"/>
      <c r="C6" s="15"/>
    </row>
    <row r="7" spans="1:4" ht="13">
      <c r="A7" s="139" t="s">
        <v>10</v>
      </c>
      <c r="B7" s="94" t="s">
        <v>171</v>
      </c>
      <c r="C7" s="16"/>
    </row>
    <row r="8" spans="1:4" ht="13" thickBot="1">
      <c r="A8" s="131"/>
      <c r="B8" s="19"/>
      <c r="C8" s="131"/>
      <c r="D8" s="131"/>
    </row>
    <row r="9" spans="1:4" s="102" customFormat="1" ht="26.5" thickBot="1">
      <c r="A9" s="134" t="s">
        <v>11</v>
      </c>
      <c r="B9" s="135" t="s">
        <v>12</v>
      </c>
      <c r="C9" s="135" t="s">
        <v>220</v>
      </c>
      <c r="D9" s="136" t="s">
        <v>13</v>
      </c>
    </row>
    <row r="10" spans="1:4" ht="13">
      <c r="A10" s="132" t="s">
        <v>168</v>
      </c>
      <c r="B10" s="133"/>
      <c r="C10" s="133"/>
      <c r="D10" s="133"/>
    </row>
    <row r="11" spans="1:4">
      <c r="A11" s="125" t="s">
        <v>14</v>
      </c>
      <c r="B11" s="109">
        <f>C11+D11</f>
        <v>0</v>
      </c>
      <c r="C11" s="110"/>
      <c r="D11" s="110"/>
    </row>
    <row r="12" spans="1:4">
      <c r="A12" s="125" t="s">
        <v>169</v>
      </c>
      <c r="B12" s="109">
        <f>C12+D12</f>
        <v>0</v>
      </c>
      <c r="C12" s="110"/>
      <c r="D12" s="110"/>
    </row>
    <row r="13" spans="1:4" ht="13.5" customHeight="1">
      <c r="A13" s="126" t="s">
        <v>15</v>
      </c>
      <c r="B13" s="109">
        <f>SUM(B11:B12)</f>
        <v>0</v>
      </c>
      <c r="C13" s="109">
        <f>SUM(C11:C12)</f>
        <v>0</v>
      </c>
      <c r="D13" s="109">
        <f>SUM(D11:D12)</f>
        <v>0</v>
      </c>
    </row>
    <row r="14" spans="1:4" s="19" customFormat="1" ht="13.5" customHeight="1">
      <c r="A14" s="126"/>
      <c r="B14" s="109"/>
      <c r="C14" s="109"/>
      <c r="D14" s="109"/>
    </row>
    <row r="15" spans="1:4" ht="13">
      <c r="A15" s="124" t="s">
        <v>170</v>
      </c>
      <c r="B15" s="109">
        <f>C15+D15</f>
        <v>0</v>
      </c>
      <c r="C15" s="110"/>
      <c r="D15" s="110"/>
    </row>
    <row r="16" spans="1:4" ht="13">
      <c r="A16" s="124"/>
      <c r="B16" s="109"/>
      <c r="C16" s="109"/>
      <c r="D16" s="109"/>
    </row>
    <row r="17" spans="1:4" ht="13">
      <c r="A17" s="127" t="s">
        <v>16</v>
      </c>
      <c r="B17" s="111"/>
      <c r="C17" s="111"/>
      <c r="D17" s="111"/>
    </row>
    <row r="18" spans="1:4">
      <c r="A18" s="125" t="s">
        <v>17</v>
      </c>
      <c r="B18" s="109">
        <f>C18+D18</f>
        <v>0</v>
      </c>
      <c r="C18" s="110"/>
      <c r="D18" s="110"/>
    </row>
    <row r="19" spans="1:4">
      <c r="A19" s="125" t="s">
        <v>18</v>
      </c>
      <c r="B19" s="109">
        <f>C19+D19</f>
        <v>0</v>
      </c>
      <c r="C19" s="110"/>
      <c r="D19" s="110"/>
    </row>
    <row r="20" spans="1:4">
      <c r="A20" s="875" t="s">
        <v>621</v>
      </c>
      <c r="B20" s="109">
        <f>C20+D20</f>
        <v>0</v>
      </c>
      <c r="C20" s="612"/>
      <c r="D20" s="110"/>
    </row>
    <row r="21" spans="1:4">
      <c r="A21" s="26" t="s">
        <v>19</v>
      </c>
      <c r="B21" s="109">
        <f>C21+D21</f>
        <v>0</v>
      </c>
      <c r="C21" s="110"/>
      <c r="D21" s="110"/>
    </row>
    <row r="22" spans="1:4" ht="13">
      <c r="A22" s="126" t="s">
        <v>20</v>
      </c>
      <c r="B22" s="109">
        <f>SUM(B18:B21)</f>
        <v>0</v>
      </c>
      <c r="C22" s="109">
        <f>SUM(C18:C21)</f>
        <v>0</v>
      </c>
      <c r="D22" s="109">
        <f>SUM(D18:D21)</f>
        <v>0</v>
      </c>
    </row>
    <row r="23" spans="1:4" ht="13">
      <c r="A23" s="126"/>
      <c r="B23" s="109"/>
      <c r="C23" s="109"/>
      <c r="D23" s="109"/>
    </row>
    <row r="24" spans="1:4" ht="13">
      <c r="A24" s="124" t="s">
        <v>21</v>
      </c>
      <c r="B24" s="109"/>
      <c r="C24" s="109"/>
      <c r="D24" s="109"/>
    </row>
    <row r="25" spans="1:4">
      <c r="A25" s="125" t="s">
        <v>22</v>
      </c>
      <c r="B25" s="109">
        <f>C25+D25</f>
        <v>0</v>
      </c>
      <c r="C25" s="110"/>
      <c r="D25" s="110"/>
    </row>
    <row r="26" spans="1:4">
      <c r="A26" s="125" t="s">
        <v>23</v>
      </c>
      <c r="B26" s="109">
        <f t="shared" ref="B26:B42" si="0">C26+D26</f>
        <v>0</v>
      </c>
      <c r="C26" s="110"/>
      <c r="D26" s="110"/>
    </row>
    <row r="27" spans="1:4">
      <c r="A27" s="125" t="s">
        <v>24</v>
      </c>
      <c r="B27" s="109">
        <f t="shared" si="0"/>
        <v>0</v>
      </c>
      <c r="C27" s="110"/>
      <c r="D27" s="110"/>
    </row>
    <row r="28" spans="1:4">
      <c r="A28" s="125" t="s">
        <v>25</v>
      </c>
      <c r="B28" s="109">
        <f t="shared" si="0"/>
        <v>0</v>
      </c>
      <c r="C28" s="110"/>
      <c r="D28" s="110"/>
    </row>
    <row r="29" spans="1:4">
      <c r="A29" s="125" t="s">
        <v>26</v>
      </c>
      <c r="B29" s="109">
        <f t="shared" si="0"/>
        <v>0</v>
      </c>
      <c r="C29" s="110"/>
      <c r="D29" s="110"/>
    </row>
    <row r="30" spans="1:4">
      <c r="A30" s="128" t="s">
        <v>139</v>
      </c>
      <c r="B30" s="109">
        <f t="shared" si="0"/>
        <v>0</v>
      </c>
      <c r="C30" s="110"/>
      <c r="D30" s="110"/>
    </row>
    <row r="31" spans="1:4">
      <c r="A31" s="125" t="s">
        <v>27</v>
      </c>
      <c r="B31" s="109">
        <f t="shared" si="0"/>
        <v>0</v>
      </c>
      <c r="C31" s="110"/>
      <c r="D31" s="110"/>
    </row>
    <row r="32" spans="1:4">
      <c r="A32" s="125" t="s">
        <v>28</v>
      </c>
      <c r="B32" s="109">
        <f t="shared" si="0"/>
        <v>0</v>
      </c>
      <c r="C32" s="110"/>
      <c r="D32" s="110"/>
    </row>
    <row r="33" spans="1:4">
      <c r="A33" s="125" t="s">
        <v>29</v>
      </c>
      <c r="B33" s="109">
        <f t="shared" si="0"/>
        <v>0</v>
      </c>
      <c r="C33" s="110"/>
      <c r="D33" s="110"/>
    </row>
    <row r="34" spans="1:4">
      <c r="A34" s="125" t="s">
        <v>30</v>
      </c>
      <c r="B34" s="109">
        <f t="shared" si="0"/>
        <v>0</v>
      </c>
      <c r="C34" s="110"/>
      <c r="D34" s="110"/>
    </row>
    <row r="35" spans="1:4">
      <c r="A35" s="125" t="s">
        <v>31</v>
      </c>
      <c r="B35" s="109">
        <f t="shared" si="0"/>
        <v>0</v>
      </c>
      <c r="C35" s="110"/>
      <c r="D35" s="110"/>
    </row>
    <row r="36" spans="1:4">
      <c r="A36" s="125" t="s">
        <v>32</v>
      </c>
      <c r="B36" s="109">
        <f t="shared" si="0"/>
        <v>0</v>
      </c>
      <c r="C36" s="110"/>
      <c r="D36" s="110"/>
    </row>
    <row r="37" spans="1:4">
      <c r="A37" s="125" t="s">
        <v>33</v>
      </c>
      <c r="B37" s="109">
        <f t="shared" si="0"/>
        <v>0</v>
      </c>
      <c r="C37" s="110"/>
      <c r="D37" s="110"/>
    </row>
    <row r="38" spans="1:4" ht="25">
      <c r="A38" s="129" t="s">
        <v>34</v>
      </c>
      <c r="B38" s="109">
        <f t="shared" si="0"/>
        <v>0</v>
      </c>
      <c r="C38" s="110"/>
      <c r="D38" s="110"/>
    </row>
    <row r="39" spans="1:4">
      <c r="A39" s="125" t="s">
        <v>35</v>
      </c>
      <c r="B39" s="109">
        <f t="shared" si="0"/>
        <v>0</v>
      </c>
      <c r="C39" s="110"/>
      <c r="D39" s="110"/>
    </row>
    <row r="40" spans="1:4">
      <c r="A40" s="296" t="s">
        <v>254</v>
      </c>
      <c r="B40" s="109">
        <f t="shared" si="0"/>
        <v>0</v>
      </c>
      <c r="C40" s="110"/>
      <c r="D40" s="110"/>
    </row>
    <row r="41" spans="1:4">
      <c r="A41" s="26" t="s">
        <v>19</v>
      </c>
      <c r="B41" s="109">
        <f t="shared" si="0"/>
        <v>0</v>
      </c>
      <c r="C41" s="110"/>
      <c r="D41" s="110"/>
    </row>
    <row r="42" spans="1:4">
      <c r="A42" s="26" t="s">
        <v>19</v>
      </c>
      <c r="B42" s="109">
        <f t="shared" si="0"/>
        <v>0</v>
      </c>
      <c r="C42" s="110"/>
      <c r="D42" s="110"/>
    </row>
    <row r="43" spans="1:4" ht="13">
      <c r="A43" s="126" t="s">
        <v>36</v>
      </c>
      <c r="B43" s="109">
        <f>SUM(B25:B42)</f>
        <v>0</v>
      </c>
      <c r="C43" s="109">
        <f>SUM(C25:C42)</f>
        <v>0</v>
      </c>
      <c r="D43" s="109">
        <f>SUM(D25:D42)</f>
        <v>0</v>
      </c>
    </row>
    <row r="44" spans="1:4" ht="13">
      <c r="A44" s="126"/>
      <c r="B44" s="109"/>
      <c r="C44" s="109"/>
      <c r="D44" s="109"/>
    </row>
    <row r="45" spans="1:4" ht="13">
      <c r="A45" s="130" t="s">
        <v>37</v>
      </c>
      <c r="B45" s="109"/>
      <c r="C45" s="111"/>
      <c r="D45" s="109"/>
    </row>
    <row r="46" spans="1:4">
      <c r="A46" s="125" t="s">
        <v>38</v>
      </c>
      <c r="B46" s="109">
        <f>C46+D46</f>
        <v>0</v>
      </c>
      <c r="C46" s="110"/>
      <c r="D46" s="110"/>
    </row>
    <row r="47" spans="1:4">
      <c r="A47" s="125" t="s">
        <v>39</v>
      </c>
      <c r="B47" s="109">
        <f>C47+D47</f>
        <v>0</v>
      </c>
      <c r="C47" s="110"/>
      <c r="D47" s="110"/>
    </row>
    <row r="48" spans="1:4">
      <c r="A48" s="125" t="s">
        <v>40</v>
      </c>
      <c r="B48" s="109">
        <f>C48+D48</f>
        <v>0</v>
      </c>
      <c r="C48" s="110"/>
      <c r="D48" s="110"/>
    </row>
    <row r="49" spans="1:4">
      <c r="A49" s="26" t="s">
        <v>19</v>
      </c>
      <c r="B49" s="109">
        <f>C49+D49</f>
        <v>0</v>
      </c>
      <c r="C49" s="110"/>
      <c r="D49" s="110"/>
    </row>
    <row r="50" spans="1:4">
      <c r="A50" s="26" t="s">
        <v>19</v>
      </c>
      <c r="B50" s="109">
        <f>C50+D50</f>
        <v>0</v>
      </c>
      <c r="C50" s="110"/>
      <c r="D50" s="110"/>
    </row>
    <row r="51" spans="1:4" ht="13">
      <c r="A51" s="126" t="s">
        <v>41</v>
      </c>
      <c r="B51" s="112">
        <f>SUM(B46:B50)</f>
        <v>0</v>
      </c>
      <c r="C51" s="112">
        <f>SUM(C46:C50)</f>
        <v>0</v>
      </c>
      <c r="D51" s="112">
        <f>SUM(D46:D50)</f>
        <v>0</v>
      </c>
    </row>
    <row r="52" spans="1:4" ht="13">
      <c r="A52" s="126"/>
      <c r="B52" s="112"/>
      <c r="C52" s="112"/>
      <c r="D52" s="112"/>
    </row>
    <row r="53" spans="1:4" ht="13">
      <c r="A53" s="124" t="s">
        <v>165</v>
      </c>
      <c r="B53" s="109"/>
      <c r="C53" s="109"/>
      <c r="D53" s="109"/>
    </row>
    <row r="54" spans="1:4">
      <c r="A54" s="125" t="s">
        <v>172</v>
      </c>
      <c r="B54" s="109">
        <f>C54+D54</f>
        <v>0</v>
      </c>
      <c r="C54" s="110"/>
      <c r="D54" s="110"/>
    </row>
    <row r="55" spans="1:4">
      <c r="A55" s="125" t="s">
        <v>173</v>
      </c>
      <c r="B55" s="109">
        <f>C55+D55</f>
        <v>0</v>
      </c>
      <c r="C55" s="110"/>
      <c r="D55" s="110"/>
    </row>
    <row r="56" spans="1:4">
      <c r="A56" s="26" t="s">
        <v>42</v>
      </c>
      <c r="B56" s="109">
        <f>C56+D56</f>
        <v>0</v>
      </c>
      <c r="C56" s="110"/>
      <c r="D56" s="110"/>
    </row>
    <row r="57" spans="1:4">
      <c r="A57" s="26" t="s">
        <v>42</v>
      </c>
      <c r="B57" s="109">
        <f>C57+D57</f>
        <v>0</v>
      </c>
      <c r="C57" s="110"/>
      <c r="D57" s="110"/>
    </row>
    <row r="58" spans="1:4" ht="13">
      <c r="A58" s="126" t="s">
        <v>43</v>
      </c>
      <c r="B58" s="109">
        <f>SUM(B54:B57)</f>
        <v>0</v>
      </c>
      <c r="C58" s="109">
        <f>SUM(C54:C57)</f>
        <v>0</v>
      </c>
      <c r="D58" s="109">
        <f>SUM(D54:D57)</f>
        <v>0</v>
      </c>
    </row>
    <row r="59" spans="1:4" ht="13.5" customHeight="1">
      <c r="A59" s="126"/>
      <c r="B59" s="109"/>
      <c r="C59" s="109"/>
      <c r="D59" s="109"/>
    </row>
    <row r="60" spans="1:4" ht="14.25" customHeight="1">
      <c r="A60" s="130" t="s">
        <v>166</v>
      </c>
      <c r="B60" s="109">
        <f>IF((C60+D60)&lt;=150000,C60+D60,"NOT VALID")</f>
        <v>0</v>
      </c>
      <c r="C60" s="113"/>
      <c r="D60" s="113"/>
    </row>
    <row r="61" spans="1:4" ht="19.5" customHeight="1">
      <c r="A61" s="130"/>
      <c r="B61" s="109"/>
      <c r="C61" s="109"/>
      <c r="D61" s="109"/>
    </row>
    <row r="62" spans="1:4" ht="19.5" customHeight="1" thickBot="1">
      <c r="A62" s="17"/>
      <c r="B62" s="18"/>
      <c r="C62" s="123"/>
      <c r="D62" s="114"/>
    </row>
    <row r="63" spans="1:4" ht="19.5" customHeight="1" thickBot="1">
      <c r="A63" s="119" t="s">
        <v>44</v>
      </c>
      <c r="B63" s="120">
        <f>B13+B15+B22+B43+B51+B58+B60</f>
        <v>0</v>
      </c>
      <c r="C63" s="121">
        <f>C13+C22+C58+C43+C51+C60+C15</f>
        <v>0</v>
      </c>
      <c r="D63" s="122">
        <f>D13+D15+D22+D43+D51+D58+D60</f>
        <v>0</v>
      </c>
    </row>
    <row r="64" spans="1:4" ht="16" thickBot="1">
      <c r="A64" s="115" t="s">
        <v>45</v>
      </c>
      <c r="B64" s="116" t="e">
        <f>B63/$B$5</f>
        <v>#DIV/0!</v>
      </c>
      <c r="C64" s="117" t="e">
        <f>C63/$B$5</f>
        <v>#DIV/0!</v>
      </c>
      <c r="D64" s="118" t="e">
        <f>D63/$B$5</f>
        <v>#DIV/0!</v>
      </c>
    </row>
    <row r="66" spans="1:2">
      <c r="A66" s="1072"/>
      <c r="B66" s="1072"/>
    </row>
    <row r="67" spans="1:2">
      <c r="A67" s="1072"/>
      <c r="B67" s="1072"/>
    </row>
  </sheetData>
  <sheetProtection password="D974" sheet="1" formatCells="0" formatColumns="0" formatRows="0"/>
  <protectedRanges>
    <protectedRange password="DD74" sqref="B5:B7 B3 A41:A42 A20:A21 A49:A50 A56:A57 C60:D60 C11:D12 C15:D15 C18:D21 C25:D42 C46:D50 C54:D57" name="Range1"/>
  </protectedRanges>
  <customSheetViews>
    <customSheetView guid="{F3266ED3-6F7A-425F-BC9F-A305E266C173}" fitToPage="1" showRuler="0">
      <selection sqref="A1:E65"/>
      <pageMargins left="0.75" right="0.75" top="1" bottom="1" header="0.5" footer="0.5"/>
      <pageSetup scale="95" fitToHeight="2" orientation="landscape" r:id="rId1"/>
      <headerFooter alignWithMargins="0"/>
    </customSheetView>
  </customSheetViews>
  <mergeCells count="4">
    <mergeCell ref="A1:D1"/>
    <mergeCell ref="B3:D3"/>
    <mergeCell ref="A67:B67"/>
    <mergeCell ref="A66:B66"/>
  </mergeCells>
  <phoneticPr fontId="15" type="noConversion"/>
  <pageMargins left="0.75" right="0.75" top="1" bottom="1" header="0.5" footer="0.5"/>
  <pageSetup scale="95" fitToHeight="2" orientation="landscape"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64"/>
  <sheetViews>
    <sheetView tabSelected="1" topLeftCell="A7" workbookViewId="0">
      <selection activeCell="A31" sqref="A31"/>
    </sheetView>
  </sheetViews>
  <sheetFormatPr defaultRowHeight="12.5"/>
  <cols>
    <col min="1" max="1" width="40.81640625" style="582" customWidth="1"/>
    <col min="2" max="2" width="13.54296875" style="582" customWidth="1"/>
    <col min="3" max="3" width="13" style="582" customWidth="1"/>
    <col min="4" max="4" width="11.81640625" style="582" customWidth="1"/>
    <col min="5" max="5" width="13.26953125" style="582" customWidth="1"/>
    <col min="6" max="6" width="11.81640625" style="582" customWidth="1"/>
    <col min="7" max="7" width="10.7265625" style="582" customWidth="1"/>
    <col min="8" max="8" width="12.453125" style="582" customWidth="1"/>
    <col min="9" max="9" width="9.453125" style="582" customWidth="1"/>
    <col min="10" max="10" width="9.1796875" style="582"/>
    <col min="11" max="11" width="9.81640625" style="582" customWidth="1"/>
    <col min="12" max="256" width="9.1796875" style="582"/>
    <col min="257" max="257" width="40.81640625" style="582" customWidth="1"/>
    <col min="258" max="258" width="13.54296875" style="582" customWidth="1"/>
    <col min="259" max="259" width="13" style="582" customWidth="1"/>
    <col min="260" max="260" width="11.81640625" style="582" customWidth="1"/>
    <col min="261" max="261" width="13.26953125" style="582" customWidth="1"/>
    <col min="262" max="262" width="11.81640625" style="582" customWidth="1"/>
    <col min="263" max="263" width="10.7265625" style="582" customWidth="1"/>
    <col min="264" max="264" width="12.453125" style="582" customWidth="1"/>
    <col min="265" max="265" width="9.453125" style="582" customWidth="1"/>
    <col min="266" max="266" width="9.1796875" style="582"/>
    <col min="267" max="267" width="9.81640625" style="582" customWidth="1"/>
    <col min="268" max="512" width="9.1796875" style="582"/>
    <col min="513" max="513" width="40.81640625" style="582" customWidth="1"/>
    <col min="514" max="514" width="13.54296875" style="582" customWidth="1"/>
    <col min="515" max="515" width="13" style="582" customWidth="1"/>
    <col min="516" max="516" width="11.81640625" style="582" customWidth="1"/>
    <col min="517" max="517" width="13.26953125" style="582" customWidth="1"/>
    <col min="518" max="518" width="11.81640625" style="582" customWidth="1"/>
    <col min="519" max="519" width="10.7265625" style="582" customWidth="1"/>
    <col min="520" max="520" width="12.453125" style="582" customWidth="1"/>
    <col min="521" max="521" width="9.453125" style="582" customWidth="1"/>
    <col min="522" max="522" width="9.1796875" style="582"/>
    <col min="523" max="523" width="9.81640625" style="582" customWidth="1"/>
    <col min="524" max="768" width="9.1796875" style="582"/>
    <col min="769" max="769" width="40.81640625" style="582" customWidth="1"/>
    <col min="770" max="770" width="13.54296875" style="582" customWidth="1"/>
    <col min="771" max="771" width="13" style="582" customWidth="1"/>
    <col min="772" max="772" width="11.81640625" style="582" customWidth="1"/>
    <col min="773" max="773" width="13.26953125" style="582" customWidth="1"/>
    <col min="774" max="774" width="11.81640625" style="582" customWidth="1"/>
    <col min="775" max="775" width="10.7265625" style="582" customWidth="1"/>
    <col min="776" max="776" width="12.453125" style="582" customWidth="1"/>
    <col min="777" max="777" width="9.453125" style="582" customWidth="1"/>
    <col min="778" max="778" width="9.1796875" style="582"/>
    <col min="779" max="779" width="9.81640625" style="582" customWidth="1"/>
    <col min="780" max="1024" width="9.1796875" style="582"/>
    <col min="1025" max="1025" width="40.81640625" style="582" customWidth="1"/>
    <col min="1026" max="1026" width="13.54296875" style="582" customWidth="1"/>
    <col min="1027" max="1027" width="13" style="582" customWidth="1"/>
    <col min="1028" max="1028" width="11.81640625" style="582" customWidth="1"/>
    <col min="1029" max="1029" width="13.26953125" style="582" customWidth="1"/>
    <col min="1030" max="1030" width="11.81640625" style="582" customWidth="1"/>
    <col min="1031" max="1031" width="10.7265625" style="582" customWidth="1"/>
    <col min="1032" max="1032" width="12.453125" style="582" customWidth="1"/>
    <col min="1033" max="1033" width="9.453125" style="582" customWidth="1"/>
    <col min="1034" max="1034" width="9.1796875" style="582"/>
    <col min="1035" max="1035" width="9.81640625" style="582" customWidth="1"/>
    <col min="1036" max="1280" width="9.1796875" style="582"/>
    <col min="1281" max="1281" width="40.81640625" style="582" customWidth="1"/>
    <col min="1282" max="1282" width="13.54296875" style="582" customWidth="1"/>
    <col min="1283" max="1283" width="13" style="582" customWidth="1"/>
    <col min="1284" max="1284" width="11.81640625" style="582" customWidth="1"/>
    <col min="1285" max="1285" width="13.26953125" style="582" customWidth="1"/>
    <col min="1286" max="1286" width="11.81640625" style="582" customWidth="1"/>
    <col min="1287" max="1287" width="10.7265625" style="582" customWidth="1"/>
    <col min="1288" max="1288" width="12.453125" style="582" customWidth="1"/>
    <col min="1289" max="1289" width="9.453125" style="582" customWidth="1"/>
    <col min="1290" max="1290" width="9.1796875" style="582"/>
    <col min="1291" max="1291" width="9.81640625" style="582" customWidth="1"/>
    <col min="1292" max="1536" width="9.1796875" style="582"/>
    <col min="1537" max="1537" width="40.81640625" style="582" customWidth="1"/>
    <col min="1538" max="1538" width="13.54296875" style="582" customWidth="1"/>
    <col min="1539" max="1539" width="13" style="582" customWidth="1"/>
    <col min="1540" max="1540" width="11.81640625" style="582" customWidth="1"/>
    <col min="1541" max="1541" width="13.26953125" style="582" customWidth="1"/>
    <col min="1542" max="1542" width="11.81640625" style="582" customWidth="1"/>
    <col min="1543" max="1543" width="10.7265625" style="582" customWidth="1"/>
    <col min="1544" max="1544" width="12.453125" style="582" customWidth="1"/>
    <col min="1545" max="1545" width="9.453125" style="582" customWidth="1"/>
    <col min="1546" max="1546" width="9.1796875" style="582"/>
    <col min="1547" max="1547" width="9.81640625" style="582" customWidth="1"/>
    <col min="1548" max="1792" width="9.1796875" style="582"/>
    <col min="1793" max="1793" width="40.81640625" style="582" customWidth="1"/>
    <col min="1794" max="1794" width="13.54296875" style="582" customWidth="1"/>
    <col min="1795" max="1795" width="13" style="582" customWidth="1"/>
    <col min="1796" max="1796" width="11.81640625" style="582" customWidth="1"/>
    <col min="1797" max="1797" width="13.26953125" style="582" customWidth="1"/>
    <col min="1798" max="1798" width="11.81640625" style="582" customWidth="1"/>
    <col min="1799" max="1799" width="10.7265625" style="582" customWidth="1"/>
    <col min="1800" max="1800" width="12.453125" style="582" customWidth="1"/>
    <col min="1801" max="1801" width="9.453125" style="582" customWidth="1"/>
    <col min="1802" max="1802" width="9.1796875" style="582"/>
    <col min="1803" max="1803" width="9.81640625" style="582" customWidth="1"/>
    <col min="1804" max="2048" width="9.1796875" style="582"/>
    <col min="2049" max="2049" width="40.81640625" style="582" customWidth="1"/>
    <col min="2050" max="2050" width="13.54296875" style="582" customWidth="1"/>
    <col min="2051" max="2051" width="13" style="582" customWidth="1"/>
    <col min="2052" max="2052" width="11.81640625" style="582" customWidth="1"/>
    <col min="2053" max="2053" width="13.26953125" style="582" customWidth="1"/>
    <col min="2054" max="2054" width="11.81640625" style="582" customWidth="1"/>
    <col min="2055" max="2055" width="10.7265625" style="582" customWidth="1"/>
    <col min="2056" max="2056" width="12.453125" style="582" customWidth="1"/>
    <col min="2057" max="2057" width="9.453125" style="582" customWidth="1"/>
    <col min="2058" max="2058" width="9.1796875" style="582"/>
    <col min="2059" max="2059" width="9.81640625" style="582" customWidth="1"/>
    <col min="2060" max="2304" width="9.1796875" style="582"/>
    <col min="2305" max="2305" width="40.81640625" style="582" customWidth="1"/>
    <col min="2306" max="2306" width="13.54296875" style="582" customWidth="1"/>
    <col min="2307" max="2307" width="13" style="582" customWidth="1"/>
    <col min="2308" max="2308" width="11.81640625" style="582" customWidth="1"/>
    <col min="2309" max="2309" width="13.26953125" style="582" customWidth="1"/>
    <col min="2310" max="2310" width="11.81640625" style="582" customWidth="1"/>
    <col min="2311" max="2311" width="10.7265625" style="582" customWidth="1"/>
    <col min="2312" max="2312" width="12.453125" style="582" customWidth="1"/>
    <col min="2313" max="2313" width="9.453125" style="582" customWidth="1"/>
    <col min="2314" max="2314" width="9.1796875" style="582"/>
    <col min="2315" max="2315" width="9.81640625" style="582" customWidth="1"/>
    <col min="2316" max="2560" width="9.1796875" style="582"/>
    <col min="2561" max="2561" width="40.81640625" style="582" customWidth="1"/>
    <col min="2562" max="2562" width="13.54296875" style="582" customWidth="1"/>
    <col min="2563" max="2563" width="13" style="582" customWidth="1"/>
    <col min="2564" max="2564" width="11.81640625" style="582" customWidth="1"/>
    <col min="2565" max="2565" width="13.26953125" style="582" customWidth="1"/>
    <col min="2566" max="2566" width="11.81640625" style="582" customWidth="1"/>
    <col min="2567" max="2567" width="10.7265625" style="582" customWidth="1"/>
    <col min="2568" max="2568" width="12.453125" style="582" customWidth="1"/>
    <col min="2569" max="2569" width="9.453125" style="582" customWidth="1"/>
    <col min="2570" max="2570" width="9.1796875" style="582"/>
    <col min="2571" max="2571" width="9.81640625" style="582" customWidth="1"/>
    <col min="2572" max="2816" width="9.1796875" style="582"/>
    <col min="2817" max="2817" width="40.81640625" style="582" customWidth="1"/>
    <col min="2818" max="2818" width="13.54296875" style="582" customWidth="1"/>
    <col min="2819" max="2819" width="13" style="582" customWidth="1"/>
    <col min="2820" max="2820" width="11.81640625" style="582" customWidth="1"/>
    <col min="2821" max="2821" width="13.26953125" style="582" customWidth="1"/>
    <col min="2822" max="2822" width="11.81640625" style="582" customWidth="1"/>
    <col min="2823" max="2823" width="10.7265625" style="582" customWidth="1"/>
    <col min="2824" max="2824" width="12.453125" style="582" customWidth="1"/>
    <col min="2825" max="2825" width="9.453125" style="582" customWidth="1"/>
    <col min="2826" max="2826" width="9.1796875" style="582"/>
    <col min="2827" max="2827" width="9.81640625" style="582" customWidth="1"/>
    <col min="2828" max="3072" width="9.1796875" style="582"/>
    <col min="3073" max="3073" width="40.81640625" style="582" customWidth="1"/>
    <col min="3074" max="3074" width="13.54296875" style="582" customWidth="1"/>
    <col min="3075" max="3075" width="13" style="582" customWidth="1"/>
    <col min="3076" max="3076" width="11.81640625" style="582" customWidth="1"/>
    <col min="3077" max="3077" width="13.26953125" style="582" customWidth="1"/>
    <col min="3078" max="3078" width="11.81640625" style="582" customWidth="1"/>
    <col min="3079" max="3079" width="10.7265625" style="582" customWidth="1"/>
    <col min="3080" max="3080" width="12.453125" style="582" customWidth="1"/>
    <col min="3081" max="3081" width="9.453125" style="582" customWidth="1"/>
    <col min="3082" max="3082" width="9.1796875" style="582"/>
    <col min="3083" max="3083" width="9.81640625" style="582" customWidth="1"/>
    <col min="3084" max="3328" width="9.1796875" style="582"/>
    <col min="3329" max="3329" width="40.81640625" style="582" customWidth="1"/>
    <col min="3330" max="3330" width="13.54296875" style="582" customWidth="1"/>
    <col min="3331" max="3331" width="13" style="582" customWidth="1"/>
    <col min="3332" max="3332" width="11.81640625" style="582" customWidth="1"/>
    <col min="3333" max="3333" width="13.26953125" style="582" customWidth="1"/>
    <col min="3334" max="3334" width="11.81640625" style="582" customWidth="1"/>
    <col min="3335" max="3335" width="10.7265625" style="582" customWidth="1"/>
    <col min="3336" max="3336" width="12.453125" style="582" customWidth="1"/>
    <col min="3337" max="3337" width="9.453125" style="582" customWidth="1"/>
    <col min="3338" max="3338" width="9.1796875" style="582"/>
    <col min="3339" max="3339" width="9.81640625" style="582" customWidth="1"/>
    <col min="3340" max="3584" width="9.1796875" style="582"/>
    <col min="3585" max="3585" width="40.81640625" style="582" customWidth="1"/>
    <col min="3586" max="3586" width="13.54296875" style="582" customWidth="1"/>
    <col min="3587" max="3587" width="13" style="582" customWidth="1"/>
    <col min="3588" max="3588" width="11.81640625" style="582" customWidth="1"/>
    <col min="3589" max="3589" width="13.26953125" style="582" customWidth="1"/>
    <col min="3590" max="3590" width="11.81640625" style="582" customWidth="1"/>
    <col min="3591" max="3591" width="10.7265625" style="582" customWidth="1"/>
    <col min="3592" max="3592" width="12.453125" style="582" customWidth="1"/>
    <col min="3593" max="3593" width="9.453125" style="582" customWidth="1"/>
    <col min="3594" max="3594" width="9.1796875" style="582"/>
    <col min="3595" max="3595" width="9.81640625" style="582" customWidth="1"/>
    <col min="3596" max="3840" width="9.1796875" style="582"/>
    <col min="3841" max="3841" width="40.81640625" style="582" customWidth="1"/>
    <col min="3842" max="3842" width="13.54296875" style="582" customWidth="1"/>
    <col min="3843" max="3843" width="13" style="582" customWidth="1"/>
    <col min="3844" max="3844" width="11.81640625" style="582" customWidth="1"/>
    <col min="3845" max="3845" width="13.26953125" style="582" customWidth="1"/>
    <col min="3846" max="3846" width="11.81640625" style="582" customWidth="1"/>
    <col min="3847" max="3847" width="10.7265625" style="582" customWidth="1"/>
    <col min="3848" max="3848" width="12.453125" style="582" customWidth="1"/>
    <col min="3849" max="3849" width="9.453125" style="582" customWidth="1"/>
    <col min="3850" max="3850" width="9.1796875" style="582"/>
    <col min="3851" max="3851" width="9.81640625" style="582" customWidth="1"/>
    <col min="3852" max="4096" width="9.1796875" style="582"/>
    <col min="4097" max="4097" width="40.81640625" style="582" customWidth="1"/>
    <col min="4098" max="4098" width="13.54296875" style="582" customWidth="1"/>
    <col min="4099" max="4099" width="13" style="582" customWidth="1"/>
    <col min="4100" max="4100" width="11.81640625" style="582" customWidth="1"/>
    <col min="4101" max="4101" width="13.26953125" style="582" customWidth="1"/>
    <col min="4102" max="4102" width="11.81640625" style="582" customWidth="1"/>
    <col min="4103" max="4103" width="10.7265625" style="582" customWidth="1"/>
    <col min="4104" max="4104" width="12.453125" style="582" customWidth="1"/>
    <col min="4105" max="4105" width="9.453125" style="582" customWidth="1"/>
    <col min="4106" max="4106" width="9.1796875" style="582"/>
    <col min="4107" max="4107" width="9.81640625" style="582" customWidth="1"/>
    <col min="4108" max="4352" width="9.1796875" style="582"/>
    <col min="4353" max="4353" width="40.81640625" style="582" customWidth="1"/>
    <col min="4354" max="4354" width="13.54296875" style="582" customWidth="1"/>
    <col min="4355" max="4355" width="13" style="582" customWidth="1"/>
    <col min="4356" max="4356" width="11.81640625" style="582" customWidth="1"/>
    <col min="4357" max="4357" width="13.26953125" style="582" customWidth="1"/>
    <col min="4358" max="4358" width="11.81640625" style="582" customWidth="1"/>
    <col min="4359" max="4359" width="10.7265625" style="582" customWidth="1"/>
    <col min="4360" max="4360" width="12.453125" style="582" customWidth="1"/>
    <col min="4361" max="4361" width="9.453125" style="582" customWidth="1"/>
    <col min="4362" max="4362" width="9.1796875" style="582"/>
    <col min="4363" max="4363" width="9.81640625" style="582" customWidth="1"/>
    <col min="4364" max="4608" width="9.1796875" style="582"/>
    <col min="4609" max="4609" width="40.81640625" style="582" customWidth="1"/>
    <col min="4610" max="4610" width="13.54296875" style="582" customWidth="1"/>
    <col min="4611" max="4611" width="13" style="582" customWidth="1"/>
    <col min="4612" max="4612" width="11.81640625" style="582" customWidth="1"/>
    <col min="4613" max="4613" width="13.26953125" style="582" customWidth="1"/>
    <col min="4614" max="4614" width="11.81640625" style="582" customWidth="1"/>
    <col min="4615" max="4615" width="10.7265625" style="582" customWidth="1"/>
    <col min="4616" max="4616" width="12.453125" style="582" customWidth="1"/>
    <col min="4617" max="4617" width="9.453125" style="582" customWidth="1"/>
    <col min="4618" max="4618" width="9.1796875" style="582"/>
    <col min="4619" max="4619" width="9.81640625" style="582" customWidth="1"/>
    <col min="4620" max="4864" width="9.1796875" style="582"/>
    <col min="4865" max="4865" width="40.81640625" style="582" customWidth="1"/>
    <col min="4866" max="4866" width="13.54296875" style="582" customWidth="1"/>
    <col min="4867" max="4867" width="13" style="582" customWidth="1"/>
    <col min="4868" max="4868" width="11.81640625" style="582" customWidth="1"/>
    <col min="4869" max="4869" width="13.26953125" style="582" customWidth="1"/>
    <col min="4870" max="4870" width="11.81640625" style="582" customWidth="1"/>
    <col min="4871" max="4871" width="10.7265625" style="582" customWidth="1"/>
    <col min="4872" max="4872" width="12.453125" style="582" customWidth="1"/>
    <col min="4873" max="4873" width="9.453125" style="582" customWidth="1"/>
    <col min="4874" max="4874" width="9.1796875" style="582"/>
    <col min="4875" max="4875" width="9.81640625" style="582" customWidth="1"/>
    <col min="4876" max="5120" width="9.1796875" style="582"/>
    <col min="5121" max="5121" width="40.81640625" style="582" customWidth="1"/>
    <col min="5122" max="5122" width="13.54296875" style="582" customWidth="1"/>
    <col min="5123" max="5123" width="13" style="582" customWidth="1"/>
    <col min="5124" max="5124" width="11.81640625" style="582" customWidth="1"/>
    <col min="5125" max="5125" width="13.26953125" style="582" customWidth="1"/>
    <col min="5126" max="5126" width="11.81640625" style="582" customWidth="1"/>
    <col min="5127" max="5127" width="10.7265625" style="582" customWidth="1"/>
    <col min="5128" max="5128" width="12.453125" style="582" customWidth="1"/>
    <col min="5129" max="5129" width="9.453125" style="582" customWidth="1"/>
    <col min="5130" max="5130" width="9.1796875" style="582"/>
    <col min="5131" max="5131" width="9.81640625" style="582" customWidth="1"/>
    <col min="5132" max="5376" width="9.1796875" style="582"/>
    <col min="5377" max="5377" width="40.81640625" style="582" customWidth="1"/>
    <col min="5378" max="5378" width="13.54296875" style="582" customWidth="1"/>
    <col min="5379" max="5379" width="13" style="582" customWidth="1"/>
    <col min="5380" max="5380" width="11.81640625" style="582" customWidth="1"/>
    <col min="5381" max="5381" width="13.26953125" style="582" customWidth="1"/>
    <col min="5382" max="5382" width="11.81640625" style="582" customWidth="1"/>
    <col min="5383" max="5383" width="10.7265625" style="582" customWidth="1"/>
    <col min="5384" max="5384" width="12.453125" style="582" customWidth="1"/>
    <col min="5385" max="5385" width="9.453125" style="582" customWidth="1"/>
    <col min="5386" max="5386" width="9.1796875" style="582"/>
    <col min="5387" max="5387" width="9.81640625" style="582" customWidth="1"/>
    <col min="5388" max="5632" width="9.1796875" style="582"/>
    <col min="5633" max="5633" width="40.81640625" style="582" customWidth="1"/>
    <col min="5634" max="5634" width="13.54296875" style="582" customWidth="1"/>
    <col min="5635" max="5635" width="13" style="582" customWidth="1"/>
    <col min="5636" max="5636" width="11.81640625" style="582" customWidth="1"/>
    <col min="5637" max="5637" width="13.26953125" style="582" customWidth="1"/>
    <col min="5638" max="5638" width="11.81640625" style="582" customWidth="1"/>
    <col min="5639" max="5639" width="10.7265625" style="582" customWidth="1"/>
    <col min="5640" max="5640" width="12.453125" style="582" customWidth="1"/>
    <col min="5641" max="5641" width="9.453125" style="582" customWidth="1"/>
    <col min="5642" max="5642" width="9.1796875" style="582"/>
    <col min="5643" max="5643" width="9.81640625" style="582" customWidth="1"/>
    <col min="5644" max="5888" width="9.1796875" style="582"/>
    <col min="5889" max="5889" width="40.81640625" style="582" customWidth="1"/>
    <col min="5890" max="5890" width="13.54296875" style="582" customWidth="1"/>
    <col min="5891" max="5891" width="13" style="582" customWidth="1"/>
    <col min="5892" max="5892" width="11.81640625" style="582" customWidth="1"/>
    <col min="5893" max="5893" width="13.26953125" style="582" customWidth="1"/>
    <col min="5894" max="5894" width="11.81640625" style="582" customWidth="1"/>
    <col min="5895" max="5895" width="10.7265625" style="582" customWidth="1"/>
    <col min="5896" max="5896" width="12.453125" style="582" customWidth="1"/>
    <col min="5897" max="5897" width="9.453125" style="582" customWidth="1"/>
    <col min="5898" max="5898" width="9.1796875" style="582"/>
    <col min="5899" max="5899" width="9.81640625" style="582" customWidth="1"/>
    <col min="5900" max="6144" width="9.1796875" style="582"/>
    <col min="6145" max="6145" width="40.81640625" style="582" customWidth="1"/>
    <col min="6146" max="6146" width="13.54296875" style="582" customWidth="1"/>
    <col min="6147" max="6147" width="13" style="582" customWidth="1"/>
    <col min="6148" max="6148" width="11.81640625" style="582" customWidth="1"/>
    <col min="6149" max="6149" width="13.26953125" style="582" customWidth="1"/>
    <col min="6150" max="6150" width="11.81640625" style="582" customWidth="1"/>
    <col min="6151" max="6151" width="10.7265625" style="582" customWidth="1"/>
    <col min="6152" max="6152" width="12.453125" style="582" customWidth="1"/>
    <col min="6153" max="6153" width="9.453125" style="582" customWidth="1"/>
    <col min="6154" max="6154" width="9.1796875" style="582"/>
    <col min="6155" max="6155" width="9.81640625" style="582" customWidth="1"/>
    <col min="6156" max="6400" width="9.1796875" style="582"/>
    <col min="6401" max="6401" width="40.81640625" style="582" customWidth="1"/>
    <col min="6402" max="6402" width="13.54296875" style="582" customWidth="1"/>
    <col min="6403" max="6403" width="13" style="582" customWidth="1"/>
    <col min="6404" max="6404" width="11.81640625" style="582" customWidth="1"/>
    <col min="6405" max="6405" width="13.26953125" style="582" customWidth="1"/>
    <col min="6406" max="6406" width="11.81640625" style="582" customWidth="1"/>
    <col min="6407" max="6407" width="10.7265625" style="582" customWidth="1"/>
    <col min="6408" max="6408" width="12.453125" style="582" customWidth="1"/>
    <col min="6409" max="6409" width="9.453125" style="582" customWidth="1"/>
    <col min="6410" max="6410" width="9.1796875" style="582"/>
    <col min="6411" max="6411" width="9.81640625" style="582" customWidth="1"/>
    <col min="6412" max="6656" width="9.1796875" style="582"/>
    <col min="6657" max="6657" width="40.81640625" style="582" customWidth="1"/>
    <col min="6658" max="6658" width="13.54296875" style="582" customWidth="1"/>
    <col min="6659" max="6659" width="13" style="582" customWidth="1"/>
    <col min="6660" max="6660" width="11.81640625" style="582" customWidth="1"/>
    <col min="6661" max="6661" width="13.26953125" style="582" customWidth="1"/>
    <col min="6662" max="6662" width="11.81640625" style="582" customWidth="1"/>
    <col min="6663" max="6663" width="10.7265625" style="582" customWidth="1"/>
    <col min="6664" max="6664" width="12.453125" style="582" customWidth="1"/>
    <col min="6665" max="6665" width="9.453125" style="582" customWidth="1"/>
    <col min="6666" max="6666" width="9.1796875" style="582"/>
    <col min="6667" max="6667" width="9.81640625" style="582" customWidth="1"/>
    <col min="6668" max="6912" width="9.1796875" style="582"/>
    <col min="6913" max="6913" width="40.81640625" style="582" customWidth="1"/>
    <col min="6914" max="6914" width="13.54296875" style="582" customWidth="1"/>
    <col min="6915" max="6915" width="13" style="582" customWidth="1"/>
    <col min="6916" max="6916" width="11.81640625" style="582" customWidth="1"/>
    <col min="6917" max="6917" width="13.26953125" style="582" customWidth="1"/>
    <col min="6918" max="6918" width="11.81640625" style="582" customWidth="1"/>
    <col min="6919" max="6919" width="10.7265625" style="582" customWidth="1"/>
    <col min="6920" max="6920" width="12.453125" style="582" customWidth="1"/>
    <col min="6921" max="6921" width="9.453125" style="582" customWidth="1"/>
    <col min="6922" max="6922" width="9.1796875" style="582"/>
    <col min="6923" max="6923" width="9.81640625" style="582" customWidth="1"/>
    <col min="6924" max="7168" width="9.1796875" style="582"/>
    <col min="7169" max="7169" width="40.81640625" style="582" customWidth="1"/>
    <col min="7170" max="7170" width="13.54296875" style="582" customWidth="1"/>
    <col min="7171" max="7171" width="13" style="582" customWidth="1"/>
    <col min="7172" max="7172" width="11.81640625" style="582" customWidth="1"/>
    <col min="7173" max="7173" width="13.26953125" style="582" customWidth="1"/>
    <col min="7174" max="7174" width="11.81640625" style="582" customWidth="1"/>
    <col min="7175" max="7175" width="10.7265625" style="582" customWidth="1"/>
    <col min="7176" max="7176" width="12.453125" style="582" customWidth="1"/>
    <col min="7177" max="7177" width="9.453125" style="582" customWidth="1"/>
    <col min="7178" max="7178" width="9.1796875" style="582"/>
    <col min="7179" max="7179" width="9.81640625" style="582" customWidth="1"/>
    <col min="7180" max="7424" width="9.1796875" style="582"/>
    <col min="7425" max="7425" width="40.81640625" style="582" customWidth="1"/>
    <col min="7426" max="7426" width="13.54296875" style="582" customWidth="1"/>
    <col min="7427" max="7427" width="13" style="582" customWidth="1"/>
    <col min="7428" max="7428" width="11.81640625" style="582" customWidth="1"/>
    <col min="7429" max="7429" width="13.26953125" style="582" customWidth="1"/>
    <col min="7430" max="7430" width="11.81640625" style="582" customWidth="1"/>
    <col min="7431" max="7431" width="10.7265625" style="582" customWidth="1"/>
    <col min="7432" max="7432" width="12.453125" style="582" customWidth="1"/>
    <col min="7433" max="7433" width="9.453125" style="582" customWidth="1"/>
    <col min="7434" max="7434" width="9.1796875" style="582"/>
    <col min="7435" max="7435" width="9.81640625" style="582" customWidth="1"/>
    <col min="7436" max="7680" width="9.1796875" style="582"/>
    <col min="7681" max="7681" width="40.81640625" style="582" customWidth="1"/>
    <col min="7682" max="7682" width="13.54296875" style="582" customWidth="1"/>
    <col min="7683" max="7683" width="13" style="582" customWidth="1"/>
    <col min="7684" max="7684" width="11.81640625" style="582" customWidth="1"/>
    <col min="7685" max="7685" width="13.26953125" style="582" customWidth="1"/>
    <col min="7686" max="7686" width="11.81640625" style="582" customWidth="1"/>
    <col min="7687" max="7687" width="10.7265625" style="582" customWidth="1"/>
    <col min="7688" max="7688" width="12.453125" style="582" customWidth="1"/>
    <col min="7689" max="7689" width="9.453125" style="582" customWidth="1"/>
    <col min="7690" max="7690" width="9.1796875" style="582"/>
    <col min="7691" max="7691" width="9.81640625" style="582" customWidth="1"/>
    <col min="7692" max="7936" width="9.1796875" style="582"/>
    <col min="7937" max="7937" width="40.81640625" style="582" customWidth="1"/>
    <col min="7938" max="7938" width="13.54296875" style="582" customWidth="1"/>
    <col min="7939" max="7939" width="13" style="582" customWidth="1"/>
    <col min="7940" max="7940" width="11.81640625" style="582" customWidth="1"/>
    <col min="7941" max="7941" width="13.26953125" style="582" customWidth="1"/>
    <col min="7942" max="7942" width="11.81640625" style="582" customWidth="1"/>
    <col min="7943" max="7943" width="10.7265625" style="582" customWidth="1"/>
    <col min="7944" max="7944" width="12.453125" style="582" customWidth="1"/>
    <col min="7945" max="7945" width="9.453125" style="582" customWidth="1"/>
    <col min="7946" max="7946" width="9.1796875" style="582"/>
    <col min="7947" max="7947" width="9.81640625" style="582" customWidth="1"/>
    <col min="7948" max="8192" width="9.1796875" style="582"/>
    <col min="8193" max="8193" width="40.81640625" style="582" customWidth="1"/>
    <col min="8194" max="8194" width="13.54296875" style="582" customWidth="1"/>
    <col min="8195" max="8195" width="13" style="582" customWidth="1"/>
    <col min="8196" max="8196" width="11.81640625" style="582" customWidth="1"/>
    <col min="8197" max="8197" width="13.26953125" style="582" customWidth="1"/>
    <col min="8198" max="8198" width="11.81640625" style="582" customWidth="1"/>
    <col min="8199" max="8199" width="10.7265625" style="582" customWidth="1"/>
    <col min="8200" max="8200" width="12.453125" style="582" customWidth="1"/>
    <col min="8201" max="8201" width="9.453125" style="582" customWidth="1"/>
    <col min="8202" max="8202" width="9.1796875" style="582"/>
    <col min="8203" max="8203" width="9.81640625" style="582" customWidth="1"/>
    <col min="8204" max="8448" width="9.1796875" style="582"/>
    <col min="8449" max="8449" width="40.81640625" style="582" customWidth="1"/>
    <col min="8450" max="8450" width="13.54296875" style="582" customWidth="1"/>
    <col min="8451" max="8451" width="13" style="582" customWidth="1"/>
    <col min="8452" max="8452" width="11.81640625" style="582" customWidth="1"/>
    <col min="8453" max="8453" width="13.26953125" style="582" customWidth="1"/>
    <col min="8454" max="8454" width="11.81640625" style="582" customWidth="1"/>
    <col min="8455" max="8455" width="10.7265625" style="582" customWidth="1"/>
    <col min="8456" max="8456" width="12.453125" style="582" customWidth="1"/>
    <col min="8457" max="8457" width="9.453125" style="582" customWidth="1"/>
    <col min="8458" max="8458" width="9.1796875" style="582"/>
    <col min="8459" max="8459" width="9.81640625" style="582" customWidth="1"/>
    <col min="8460" max="8704" width="9.1796875" style="582"/>
    <col min="8705" max="8705" width="40.81640625" style="582" customWidth="1"/>
    <col min="8706" max="8706" width="13.54296875" style="582" customWidth="1"/>
    <col min="8707" max="8707" width="13" style="582" customWidth="1"/>
    <col min="8708" max="8708" width="11.81640625" style="582" customWidth="1"/>
    <col min="8709" max="8709" width="13.26953125" style="582" customWidth="1"/>
    <col min="8710" max="8710" width="11.81640625" style="582" customWidth="1"/>
    <col min="8711" max="8711" width="10.7265625" style="582" customWidth="1"/>
    <col min="8712" max="8712" width="12.453125" style="582" customWidth="1"/>
    <col min="8713" max="8713" width="9.453125" style="582" customWidth="1"/>
    <col min="8714" max="8714" width="9.1796875" style="582"/>
    <col min="8715" max="8715" width="9.81640625" style="582" customWidth="1"/>
    <col min="8716" max="8960" width="9.1796875" style="582"/>
    <col min="8961" max="8961" width="40.81640625" style="582" customWidth="1"/>
    <col min="8962" max="8962" width="13.54296875" style="582" customWidth="1"/>
    <col min="8963" max="8963" width="13" style="582" customWidth="1"/>
    <col min="8964" max="8964" width="11.81640625" style="582" customWidth="1"/>
    <col min="8965" max="8965" width="13.26953125" style="582" customWidth="1"/>
    <col min="8966" max="8966" width="11.81640625" style="582" customWidth="1"/>
    <col min="8967" max="8967" width="10.7265625" style="582" customWidth="1"/>
    <col min="8968" max="8968" width="12.453125" style="582" customWidth="1"/>
    <col min="8969" max="8969" width="9.453125" style="582" customWidth="1"/>
    <col min="8970" max="8970" width="9.1796875" style="582"/>
    <col min="8971" max="8971" width="9.81640625" style="582" customWidth="1"/>
    <col min="8972" max="9216" width="9.1796875" style="582"/>
    <col min="9217" max="9217" width="40.81640625" style="582" customWidth="1"/>
    <col min="9218" max="9218" width="13.54296875" style="582" customWidth="1"/>
    <col min="9219" max="9219" width="13" style="582" customWidth="1"/>
    <col min="9220" max="9220" width="11.81640625" style="582" customWidth="1"/>
    <col min="9221" max="9221" width="13.26953125" style="582" customWidth="1"/>
    <col min="9222" max="9222" width="11.81640625" style="582" customWidth="1"/>
    <col min="9223" max="9223" width="10.7265625" style="582" customWidth="1"/>
    <col min="9224" max="9224" width="12.453125" style="582" customWidth="1"/>
    <col min="9225" max="9225" width="9.453125" style="582" customWidth="1"/>
    <col min="9226" max="9226" width="9.1796875" style="582"/>
    <col min="9227" max="9227" width="9.81640625" style="582" customWidth="1"/>
    <col min="9228" max="9472" width="9.1796875" style="582"/>
    <col min="9473" max="9473" width="40.81640625" style="582" customWidth="1"/>
    <col min="9474" max="9474" width="13.54296875" style="582" customWidth="1"/>
    <col min="9475" max="9475" width="13" style="582" customWidth="1"/>
    <col min="9476" max="9476" width="11.81640625" style="582" customWidth="1"/>
    <col min="9477" max="9477" width="13.26953125" style="582" customWidth="1"/>
    <col min="9478" max="9478" width="11.81640625" style="582" customWidth="1"/>
    <col min="9479" max="9479" width="10.7265625" style="582" customWidth="1"/>
    <col min="9480" max="9480" width="12.453125" style="582" customWidth="1"/>
    <col min="9481" max="9481" width="9.453125" style="582" customWidth="1"/>
    <col min="9482" max="9482" width="9.1796875" style="582"/>
    <col min="9483" max="9483" width="9.81640625" style="582" customWidth="1"/>
    <col min="9484" max="9728" width="9.1796875" style="582"/>
    <col min="9729" max="9729" width="40.81640625" style="582" customWidth="1"/>
    <col min="9730" max="9730" width="13.54296875" style="582" customWidth="1"/>
    <col min="9731" max="9731" width="13" style="582" customWidth="1"/>
    <col min="9732" max="9732" width="11.81640625" style="582" customWidth="1"/>
    <col min="9733" max="9733" width="13.26953125" style="582" customWidth="1"/>
    <col min="9734" max="9734" width="11.81640625" style="582" customWidth="1"/>
    <col min="9735" max="9735" width="10.7265625" style="582" customWidth="1"/>
    <col min="9736" max="9736" width="12.453125" style="582" customWidth="1"/>
    <col min="9737" max="9737" width="9.453125" style="582" customWidth="1"/>
    <col min="9738" max="9738" width="9.1796875" style="582"/>
    <col min="9739" max="9739" width="9.81640625" style="582" customWidth="1"/>
    <col min="9740" max="9984" width="9.1796875" style="582"/>
    <col min="9985" max="9985" width="40.81640625" style="582" customWidth="1"/>
    <col min="9986" max="9986" width="13.54296875" style="582" customWidth="1"/>
    <col min="9987" max="9987" width="13" style="582" customWidth="1"/>
    <col min="9988" max="9988" width="11.81640625" style="582" customWidth="1"/>
    <col min="9989" max="9989" width="13.26953125" style="582" customWidth="1"/>
    <col min="9990" max="9990" width="11.81640625" style="582" customWidth="1"/>
    <col min="9991" max="9991" width="10.7265625" style="582" customWidth="1"/>
    <col min="9992" max="9992" width="12.453125" style="582" customWidth="1"/>
    <col min="9993" max="9993" width="9.453125" style="582" customWidth="1"/>
    <col min="9994" max="9994" width="9.1796875" style="582"/>
    <col min="9995" max="9995" width="9.81640625" style="582" customWidth="1"/>
    <col min="9996" max="10240" width="9.1796875" style="582"/>
    <col min="10241" max="10241" width="40.81640625" style="582" customWidth="1"/>
    <col min="10242" max="10242" width="13.54296875" style="582" customWidth="1"/>
    <col min="10243" max="10243" width="13" style="582" customWidth="1"/>
    <col min="10244" max="10244" width="11.81640625" style="582" customWidth="1"/>
    <col min="10245" max="10245" width="13.26953125" style="582" customWidth="1"/>
    <col min="10246" max="10246" width="11.81640625" style="582" customWidth="1"/>
    <col min="10247" max="10247" width="10.7265625" style="582" customWidth="1"/>
    <col min="10248" max="10248" width="12.453125" style="582" customWidth="1"/>
    <col min="10249" max="10249" width="9.453125" style="582" customWidth="1"/>
    <col min="10250" max="10250" width="9.1796875" style="582"/>
    <col min="10251" max="10251" width="9.81640625" style="582" customWidth="1"/>
    <col min="10252" max="10496" width="9.1796875" style="582"/>
    <col min="10497" max="10497" width="40.81640625" style="582" customWidth="1"/>
    <col min="10498" max="10498" width="13.54296875" style="582" customWidth="1"/>
    <col min="10499" max="10499" width="13" style="582" customWidth="1"/>
    <col min="10500" max="10500" width="11.81640625" style="582" customWidth="1"/>
    <col min="10501" max="10501" width="13.26953125" style="582" customWidth="1"/>
    <col min="10502" max="10502" width="11.81640625" style="582" customWidth="1"/>
    <col min="10503" max="10503" width="10.7265625" style="582" customWidth="1"/>
    <col min="10504" max="10504" width="12.453125" style="582" customWidth="1"/>
    <col min="10505" max="10505" width="9.453125" style="582" customWidth="1"/>
    <col min="10506" max="10506" width="9.1796875" style="582"/>
    <col min="10507" max="10507" width="9.81640625" style="582" customWidth="1"/>
    <col min="10508" max="10752" width="9.1796875" style="582"/>
    <col min="10753" max="10753" width="40.81640625" style="582" customWidth="1"/>
    <col min="10754" max="10754" width="13.54296875" style="582" customWidth="1"/>
    <col min="10755" max="10755" width="13" style="582" customWidth="1"/>
    <col min="10756" max="10756" width="11.81640625" style="582" customWidth="1"/>
    <col min="10757" max="10757" width="13.26953125" style="582" customWidth="1"/>
    <col min="10758" max="10758" width="11.81640625" style="582" customWidth="1"/>
    <col min="10759" max="10759" width="10.7265625" style="582" customWidth="1"/>
    <col min="10760" max="10760" width="12.453125" style="582" customWidth="1"/>
    <col min="10761" max="10761" width="9.453125" style="582" customWidth="1"/>
    <col min="10762" max="10762" width="9.1796875" style="582"/>
    <col min="10763" max="10763" width="9.81640625" style="582" customWidth="1"/>
    <col min="10764" max="11008" width="9.1796875" style="582"/>
    <col min="11009" max="11009" width="40.81640625" style="582" customWidth="1"/>
    <col min="11010" max="11010" width="13.54296875" style="582" customWidth="1"/>
    <col min="11011" max="11011" width="13" style="582" customWidth="1"/>
    <col min="11012" max="11012" width="11.81640625" style="582" customWidth="1"/>
    <col min="11013" max="11013" width="13.26953125" style="582" customWidth="1"/>
    <col min="11014" max="11014" width="11.81640625" style="582" customWidth="1"/>
    <col min="11015" max="11015" width="10.7265625" style="582" customWidth="1"/>
    <col min="11016" max="11016" width="12.453125" style="582" customWidth="1"/>
    <col min="11017" max="11017" width="9.453125" style="582" customWidth="1"/>
    <col min="11018" max="11018" width="9.1796875" style="582"/>
    <col min="11019" max="11019" width="9.81640625" style="582" customWidth="1"/>
    <col min="11020" max="11264" width="9.1796875" style="582"/>
    <col min="11265" max="11265" width="40.81640625" style="582" customWidth="1"/>
    <col min="11266" max="11266" width="13.54296875" style="582" customWidth="1"/>
    <col min="11267" max="11267" width="13" style="582" customWidth="1"/>
    <col min="11268" max="11268" width="11.81640625" style="582" customWidth="1"/>
    <col min="11269" max="11269" width="13.26953125" style="582" customWidth="1"/>
    <col min="11270" max="11270" width="11.81640625" style="582" customWidth="1"/>
    <col min="11271" max="11271" width="10.7265625" style="582" customWidth="1"/>
    <col min="11272" max="11272" width="12.453125" style="582" customWidth="1"/>
    <col min="11273" max="11273" width="9.453125" style="582" customWidth="1"/>
    <col min="11274" max="11274" width="9.1796875" style="582"/>
    <col min="11275" max="11275" width="9.81640625" style="582" customWidth="1"/>
    <col min="11276" max="11520" width="9.1796875" style="582"/>
    <col min="11521" max="11521" width="40.81640625" style="582" customWidth="1"/>
    <col min="11522" max="11522" width="13.54296875" style="582" customWidth="1"/>
    <col min="11523" max="11523" width="13" style="582" customWidth="1"/>
    <col min="11524" max="11524" width="11.81640625" style="582" customWidth="1"/>
    <col min="11525" max="11525" width="13.26953125" style="582" customWidth="1"/>
    <col min="11526" max="11526" width="11.81640625" style="582" customWidth="1"/>
    <col min="11527" max="11527" width="10.7265625" style="582" customWidth="1"/>
    <col min="11528" max="11528" width="12.453125" style="582" customWidth="1"/>
    <col min="11529" max="11529" width="9.453125" style="582" customWidth="1"/>
    <col min="11530" max="11530" width="9.1796875" style="582"/>
    <col min="11531" max="11531" width="9.81640625" style="582" customWidth="1"/>
    <col min="11532" max="11776" width="9.1796875" style="582"/>
    <col min="11777" max="11777" width="40.81640625" style="582" customWidth="1"/>
    <col min="11778" max="11778" width="13.54296875" style="582" customWidth="1"/>
    <col min="11779" max="11779" width="13" style="582" customWidth="1"/>
    <col min="11780" max="11780" width="11.81640625" style="582" customWidth="1"/>
    <col min="11781" max="11781" width="13.26953125" style="582" customWidth="1"/>
    <col min="11782" max="11782" width="11.81640625" style="582" customWidth="1"/>
    <col min="11783" max="11783" width="10.7265625" style="582" customWidth="1"/>
    <col min="11784" max="11784" width="12.453125" style="582" customWidth="1"/>
    <col min="11785" max="11785" width="9.453125" style="582" customWidth="1"/>
    <col min="11786" max="11786" width="9.1796875" style="582"/>
    <col min="11787" max="11787" width="9.81640625" style="582" customWidth="1"/>
    <col min="11788" max="12032" width="9.1796875" style="582"/>
    <col min="12033" max="12033" width="40.81640625" style="582" customWidth="1"/>
    <col min="12034" max="12034" width="13.54296875" style="582" customWidth="1"/>
    <col min="12035" max="12035" width="13" style="582" customWidth="1"/>
    <col min="12036" max="12036" width="11.81640625" style="582" customWidth="1"/>
    <col min="12037" max="12037" width="13.26953125" style="582" customWidth="1"/>
    <col min="12038" max="12038" width="11.81640625" style="582" customWidth="1"/>
    <col min="12039" max="12039" width="10.7265625" style="582" customWidth="1"/>
    <col min="12040" max="12040" width="12.453125" style="582" customWidth="1"/>
    <col min="12041" max="12041" width="9.453125" style="582" customWidth="1"/>
    <col min="12042" max="12042" width="9.1796875" style="582"/>
    <col min="12043" max="12043" width="9.81640625" style="582" customWidth="1"/>
    <col min="12044" max="12288" width="9.1796875" style="582"/>
    <col min="12289" max="12289" width="40.81640625" style="582" customWidth="1"/>
    <col min="12290" max="12290" width="13.54296875" style="582" customWidth="1"/>
    <col min="12291" max="12291" width="13" style="582" customWidth="1"/>
    <col min="12292" max="12292" width="11.81640625" style="582" customWidth="1"/>
    <col min="12293" max="12293" width="13.26953125" style="582" customWidth="1"/>
    <col min="12294" max="12294" width="11.81640625" style="582" customWidth="1"/>
    <col min="12295" max="12295" width="10.7265625" style="582" customWidth="1"/>
    <col min="12296" max="12296" width="12.453125" style="582" customWidth="1"/>
    <col min="12297" max="12297" width="9.453125" style="582" customWidth="1"/>
    <col min="12298" max="12298" width="9.1796875" style="582"/>
    <col min="12299" max="12299" width="9.81640625" style="582" customWidth="1"/>
    <col min="12300" max="12544" width="9.1796875" style="582"/>
    <col min="12545" max="12545" width="40.81640625" style="582" customWidth="1"/>
    <col min="12546" max="12546" width="13.54296875" style="582" customWidth="1"/>
    <col min="12547" max="12547" width="13" style="582" customWidth="1"/>
    <col min="12548" max="12548" width="11.81640625" style="582" customWidth="1"/>
    <col min="12549" max="12549" width="13.26953125" style="582" customWidth="1"/>
    <col min="12550" max="12550" width="11.81640625" style="582" customWidth="1"/>
    <col min="12551" max="12551" width="10.7265625" style="582" customWidth="1"/>
    <col min="12552" max="12552" width="12.453125" style="582" customWidth="1"/>
    <col min="12553" max="12553" width="9.453125" style="582" customWidth="1"/>
    <col min="12554" max="12554" width="9.1796875" style="582"/>
    <col min="12555" max="12555" width="9.81640625" style="582" customWidth="1"/>
    <col min="12556" max="12800" width="9.1796875" style="582"/>
    <col min="12801" max="12801" width="40.81640625" style="582" customWidth="1"/>
    <col min="12802" max="12802" width="13.54296875" style="582" customWidth="1"/>
    <col min="12803" max="12803" width="13" style="582" customWidth="1"/>
    <col min="12804" max="12804" width="11.81640625" style="582" customWidth="1"/>
    <col min="12805" max="12805" width="13.26953125" style="582" customWidth="1"/>
    <col min="12806" max="12806" width="11.81640625" style="582" customWidth="1"/>
    <col min="12807" max="12807" width="10.7265625" style="582" customWidth="1"/>
    <col min="12808" max="12808" width="12.453125" style="582" customWidth="1"/>
    <col min="12809" max="12809" width="9.453125" style="582" customWidth="1"/>
    <col min="12810" max="12810" width="9.1796875" style="582"/>
    <col min="12811" max="12811" width="9.81640625" style="582" customWidth="1"/>
    <col min="12812" max="13056" width="9.1796875" style="582"/>
    <col min="13057" max="13057" width="40.81640625" style="582" customWidth="1"/>
    <col min="13058" max="13058" width="13.54296875" style="582" customWidth="1"/>
    <col min="13059" max="13059" width="13" style="582" customWidth="1"/>
    <col min="13060" max="13060" width="11.81640625" style="582" customWidth="1"/>
    <col min="13061" max="13061" width="13.26953125" style="582" customWidth="1"/>
    <col min="13062" max="13062" width="11.81640625" style="582" customWidth="1"/>
    <col min="13063" max="13063" width="10.7265625" style="582" customWidth="1"/>
    <col min="13064" max="13064" width="12.453125" style="582" customWidth="1"/>
    <col min="13065" max="13065" width="9.453125" style="582" customWidth="1"/>
    <col min="13066" max="13066" width="9.1796875" style="582"/>
    <col min="13067" max="13067" width="9.81640625" style="582" customWidth="1"/>
    <col min="13068" max="13312" width="9.1796875" style="582"/>
    <col min="13313" max="13313" width="40.81640625" style="582" customWidth="1"/>
    <col min="13314" max="13314" width="13.54296875" style="582" customWidth="1"/>
    <col min="13315" max="13315" width="13" style="582" customWidth="1"/>
    <col min="13316" max="13316" width="11.81640625" style="582" customWidth="1"/>
    <col min="13317" max="13317" width="13.26953125" style="582" customWidth="1"/>
    <col min="13318" max="13318" width="11.81640625" style="582" customWidth="1"/>
    <col min="13319" max="13319" width="10.7265625" style="582" customWidth="1"/>
    <col min="13320" max="13320" width="12.453125" style="582" customWidth="1"/>
    <col min="13321" max="13321" width="9.453125" style="582" customWidth="1"/>
    <col min="13322" max="13322" width="9.1796875" style="582"/>
    <col min="13323" max="13323" width="9.81640625" style="582" customWidth="1"/>
    <col min="13324" max="13568" width="9.1796875" style="582"/>
    <col min="13569" max="13569" width="40.81640625" style="582" customWidth="1"/>
    <col min="13570" max="13570" width="13.54296875" style="582" customWidth="1"/>
    <col min="13571" max="13571" width="13" style="582" customWidth="1"/>
    <col min="13572" max="13572" width="11.81640625" style="582" customWidth="1"/>
    <col min="13573" max="13573" width="13.26953125" style="582" customWidth="1"/>
    <col min="13574" max="13574" width="11.81640625" style="582" customWidth="1"/>
    <col min="13575" max="13575" width="10.7265625" style="582" customWidth="1"/>
    <col min="13576" max="13576" width="12.453125" style="582" customWidth="1"/>
    <col min="13577" max="13577" width="9.453125" style="582" customWidth="1"/>
    <col min="13578" max="13578" width="9.1796875" style="582"/>
    <col min="13579" max="13579" width="9.81640625" style="582" customWidth="1"/>
    <col min="13580" max="13824" width="9.1796875" style="582"/>
    <col min="13825" max="13825" width="40.81640625" style="582" customWidth="1"/>
    <col min="13826" max="13826" width="13.54296875" style="582" customWidth="1"/>
    <col min="13827" max="13827" width="13" style="582" customWidth="1"/>
    <col min="13828" max="13828" width="11.81640625" style="582" customWidth="1"/>
    <col min="13829" max="13829" width="13.26953125" style="582" customWidth="1"/>
    <col min="13830" max="13830" width="11.81640625" style="582" customWidth="1"/>
    <col min="13831" max="13831" width="10.7265625" style="582" customWidth="1"/>
    <col min="13832" max="13832" width="12.453125" style="582" customWidth="1"/>
    <col min="13833" max="13833" width="9.453125" style="582" customWidth="1"/>
    <col min="13834" max="13834" width="9.1796875" style="582"/>
    <col min="13835" max="13835" width="9.81640625" style="582" customWidth="1"/>
    <col min="13836" max="14080" width="9.1796875" style="582"/>
    <col min="14081" max="14081" width="40.81640625" style="582" customWidth="1"/>
    <col min="14082" max="14082" width="13.54296875" style="582" customWidth="1"/>
    <col min="14083" max="14083" width="13" style="582" customWidth="1"/>
    <col min="14084" max="14084" width="11.81640625" style="582" customWidth="1"/>
    <col min="14085" max="14085" width="13.26953125" style="582" customWidth="1"/>
    <col min="14086" max="14086" width="11.81640625" style="582" customWidth="1"/>
    <col min="14087" max="14087" width="10.7265625" style="582" customWidth="1"/>
    <col min="14088" max="14088" width="12.453125" style="582" customWidth="1"/>
    <col min="14089" max="14089" width="9.453125" style="582" customWidth="1"/>
    <col min="14090" max="14090" width="9.1796875" style="582"/>
    <col min="14091" max="14091" width="9.81640625" style="582" customWidth="1"/>
    <col min="14092" max="14336" width="9.1796875" style="582"/>
    <col min="14337" max="14337" width="40.81640625" style="582" customWidth="1"/>
    <col min="14338" max="14338" width="13.54296875" style="582" customWidth="1"/>
    <col min="14339" max="14339" width="13" style="582" customWidth="1"/>
    <col min="14340" max="14340" width="11.81640625" style="582" customWidth="1"/>
    <col min="14341" max="14341" width="13.26953125" style="582" customWidth="1"/>
    <col min="14342" max="14342" width="11.81640625" style="582" customWidth="1"/>
    <col min="14343" max="14343" width="10.7265625" style="582" customWidth="1"/>
    <col min="14344" max="14344" width="12.453125" style="582" customWidth="1"/>
    <col min="14345" max="14345" width="9.453125" style="582" customWidth="1"/>
    <col min="14346" max="14346" width="9.1796875" style="582"/>
    <col min="14347" max="14347" width="9.81640625" style="582" customWidth="1"/>
    <col min="14348" max="14592" width="9.1796875" style="582"/>
    <col min="14593" max="14593" width="40.81640625" style="582" customWidth="1"/>
    <col min="14594" max="14594" width="13.54296875" style="582" customWidth="1"/>
    <col min="14595" max="14595" width="13" style="582" customWidth="1"/>
    <col min="14596" max="14596" width="11.81640625" style="582" customWidth="1"/>
    <col min="14597" max="14597" width="13.26953125" style="582" customWidth="1"/>
    <col min="14598" max="14598" width="11.81640625" style="582" customWidth="1"/>
    <col min="14599" max="14599" width="10.7265625" style="582" customWidth="1"/>
    <col min="14600" max="14600" width="12.453125" style="582" customWidth="1"/>
    <col min="14601" max="14601" width="9.453125" style="582" customWidth="1"/>
    <col min="14602" max="14602" width="9.1796875" style="582"/>
    <col min="14603" max="14603" width="9.81640625" style="582" customWidth="1"/>
    <col min="14604" max="14848" width="9.1796875" style="582"/>
    <col min="14849" max="14849" width="40.81640625" style="582" customWidth="1"/>
    <col min="14850" max="14850" width="13.54296875" style="582" customWidth="1"/>
    <col min="14851" max="14851" width="13" style="582" customWidth="1"/>
    <col min="14852" max="14852" width="11.81640625" style="582" customWidth="1"/>
    <col min="14853" max="14853" width="13.26953125" style="582" customWidth="1"/>
    <col min="14854" max="14854" width="11.81640625" style="582" customWidth="1"/>
    <col min="14855" max="14855" width="10.7265625" style="582" customWidth="1"/>
    <col min="14856" max="14856" width="12.453125" style="582" customWidth="1"/>
    <col min="14857" max="14857" width="9.453125" style="582" customWidth="1"/>
    <col min="14858" max="14858" width="9.1796875" style="582"/>
    <col min="14859" max="14859" width="9.81640625" style="582" customWidth="1"/>
    <col min="14860" max="15104" width="9.1796875" style="582"/>
    <col min="15105" max="15105" width="40.81640625" style="582" customWidth="1"/>
    <col min="15106" max="15106" width="13.54296875" style="582" customWidth="1"/>
    <col min="15107" max="15107" width="13" style="582" customWidth="1"/>
    <col min="15108" max="15108" width="11.81640625" style="582" customWidth="1"/>
    <col min="15109" max="15109" width="13.26953125" style="582" customWidth="1"/>
    <col min="15110" max="15110" width="11.81640625" style="582" customWidth="1"/>
    <col min="15111" max="15111" width="10.7265625" style="582" customWidth="1"/>
    <col min="15112" max="15112" width="12.453125" style="582" customWidth="1"/>
    <col min="15113" max="15113" width="9.453125" style="582" customWidth="1"/>
    <col min="15114" max="15114" width="9.1796875" style="582"/>
    <col min="15115" max="15115" width="9.81640625" style="582" customWidth="1"/>
    <col min="15116" max="15360" width="9.1796875" style="582"/>
    <col min="15361" max="15361" width="40.81640625" style="582" customWidth="1"/>
    <col min="15362" max="15362" width="13.54296875" style="582" customWidth="1"/>
    <col min="15363" max="15363" width="13" style="582" customWidth="1"/>
    <col min="15364" max="15364" width="11.81640625" style="582" customWidth="1"/>
    <col min="15365" max="15365" width="13.26953125" style="582" customWidth="1"/>
    <col min="15366" max="15366" width="11.81640625" style="582" customWidth="1"/>
    <col min="15367" max="15367" width="10.7265625" style="582" customWidth="1"/>
    <col min="15368" max="15368" width="12.453125" style="582" customWidth="1"/>
    <col min="15369" max="15369" width="9.453125" style="582" customWidth="1"/>
    <col min="15370" max="15370" width="9.1796875" style="582"/>
    <col min="15371" max="15371" width="9.81640625" style="582" customWidth="1"/>
    <col min="15372" max="15616" width="9.1796875" style="582"/>
    <col min="15617" max="15617" width="40.81640625" style="582" customWidth="1"/>
    <col min="15618" max="15618" width="13.54296875" style="582" customWidth="1"/>
    <col min="15619" max="15619" width="13" style="582" customWidth="1"/>
    <col min="15620" max="15620" width="11.81640625" style="582" customWidth="1"/>
    <col min="15621" max="15621" width="13.26953125" style="582" customWidth="1"/>
    <col min="15622" max="15622" width="11.81640625" style="582" customWidth="1"/>
    <col min="15623" max="15623" width="10.7265625" style="582" customWidth="1"/>
    <col min="15624" max="15624" width="12.453125" style="582" customWidth="1"/>
    <col min="15625" max="15625" width="9.453125" style="582" customWidth="1"/>
    <col min="15626" max="15626" width="9.1796875" style="582"/>
    <col min="15627" max="15627" width="9.81640625" style="582" customWidth="1"/>
    <col min="15628" max="15872" width="9.1796875" style="582"/>
    <col min="15873" max="15873" width="40.81640625" style="582" customWidth="1"/>
    <col min="15874" max="15874" width="13.54296875" style="582" customWidth="1"/>
    <col min="15875" max="15875" width="13" style="582" customWidth="1"/>
    <col min="15876" max="15876" width="11.81640625" style="582" customWidth="1"/>
    <col min="15877" max="15877" width="13.26953125" style="582" customWidth="1"/>
    <col min="15878" max="15878" width="11.81640625" style="582" customWidth="1"/>
    <col min="15879" max="15879" width="10.7265625" style="582" customWidth="1"/>
    <col min="15880" max="15880" width="12.453125" style="582" customWidth="1"/>
    <col min="15881" max="15881" width="9.453125" style="582" customWidth="1"/>
    <col min="15882" max="15882" width="9.1796875" style="582"/>
    <col min="15883" max="15883" width="9.81640625" style="582" customWidth="1"/>
    <col min="15884" max="16128" width="9.1796875" style="582"/>
    <col min="16129" max="16129" width="40.81640625" style="582" customWidth="1"/>
    <col min="16130" max="16130" width="13.54296875" style="582" customWidth="1"/>
    <col min="16131" max="16131" width="13" style="582" customWidth="1"/>
    <col min="16132" max="16132" width="11.81640625" style="582" customWidth="1"/>
    <col min="16133" max="16133" width="13.26953125" style="582" customWidth="1"/>
    <col min="16134" max="16134" width="11.81640625" style="582" customWidth="1"/>
    <col min="16135" max="16135" width="10.7265625" style="582" customWidth="1"/>
    <col min="16136" max="16136" width="12.453125" style="582" customWidth="1"/>
    <col min="16137" max="16137" width="9.453125" style="582" customWidth="1"/>
    <col min="16138" max="16138" width="9.1796875" style="582"/>
    <col min="16139" max="16139" width="9.81640625" style="582" customWidth="1"/>
    <col min="16140" max="16384" width="9.1796875" style="582"/>
  </cols>
  <sheetData>
    <row r="1" spans="1:14" ht="15.5">
      <c r="A1" s="614" t="s">
        <v>491</v>
      </c>
      <c r="B1" s="615"/>
      <c r="C1" s="615"/>
      <c r="D1" s="615"/>
      <c r="E1" s="615"/>
      <c r="F1" s="615"/>
      <c r="G1" s="615"/>
      <c r="H1" s="615"/>
      <c r="I1" s="615"/>
      <c r="J1" s="616"/>
      <c r="K1" s="616"/>
      <c r="L1" s="616"/>
    </row>
    <row r="2" spans="1:14" ht="13" thickBot="1">
      <c r="A2" s="617"/>
      <c r="B2" s="617"/>
      <c r="C2" s="617"/>
      <c r="D2" s="617"/>
      <c r="E2" s="617"/>
      <c r="F2" s="617"/>
      <c r="G2" s="617"/>
      <c r="H2" s="617"/>
      <c r="I2" s="617"/>
      <c r="J2" s="618"/>
      <c r="K2" s="618"/>
      <c r="L2" s="616"/>
    </row>
    <row r="3" spans="1:14" ht="13">
      <c r="A3" s="619" t="s">
        <v>6</v>
      </c>
      <c r="B3" s="1075">
        <f>'Ex. 2 Self Score'!A4</f>
        <v>0</v>
      </c>
      <c r="C3" s="1075"/>
      <c r="D3" s="1075"/>
      <c r="E3" s="1075"/>
      <c r="F3" s="1075"/>
      <c r="G3" s="620"/>
      <c r="H3" s="620"/>
      <c r="I3" s="620"/>
      <c r="J3" s="621"/>
      <c r="K3" s="621"/>
      <c r="L3" s="616"/>
      <c r="M3" s="616"/>
      <c r="N3" s="616"/>
    </row>
    <row r="4" spans="1:14" ht="26">
      <c r="A4" s="616"/>
      <c r="B4" s="622" t="s">
        <v>7</v>
      </c>
      <c r="C4" s="623" t="s">
        <v>439</v>
      </c>
      <c r="D4" s="624" t="s">
        <v>440</v>
      </c>
      <c r="E4" s="618"/>
      <c r="F4" s="618"/>
      <c r="G4" s="625"/>
      <c r="H4" s="616"/>
      <c r="I4" s="616"/>
      <c r="J4" s="616"/>
      <c r="K4" s="618"/>
      <c r="L4" s="616"/>
      <c r="M4" s="616"/>
      <c r="N4" s="616"/>
    </row>
    <row r="5" spans="1:14" ht="13">
      <c r="A5" s="626" t="s">
        <v>492</v>
      </c>
      <c r="B5" s="627"/>
      <c r="C5" s="627"/>
      <c r="D5" s="627"/>
      <c r="E5" s="628"/>
      <c r="F5" s="618"/>
      <c r="G5" s="618"/>
      <c r="H5" s="618"/>
      <c r="I5" s="618"/>
      <c r="J5" s="618"/>
      <c r="K5" s="618"/>
      <c r="L5" s="616"/>
      <c r="M5" s="616"/>
      <c r="N5" s="616"/>
    </row>
    <row r="6" spans="1:14" ht="13">
      <c r="A6" s="626" t="s">
        <v>493</v>
      </c>
      <c r="B6" s="629"/>
      <c r="C6" s="629"/>
      <c r="D6" s="629"/>
      <c r="E6" s="628"/>
      <c r="F6" s="618"/>
      <c r="G6" s="618"/>
      <c r="H6" s="618"/>
      <c r="I6" s="618"/>
      <c r="J6" s="618"/>
      <c r="K6" s="618"/>
      <c r="L6" s="616"/>
      <c r="M6" s="616"/>
      <c r="N6" s="616"/>
    </row>
    <row r="7" spans="1:14" ht="13.5" thickBot="1">
      <c r="A7" s="630" t="s">
        <v>9</v>
      </c>
      <c r="B7" s="629"/>
      <c r="C7" s="629"/>
      <c r="D7" s="629"/>
      <c r="E7" s="631"/>
      <c r="F7" s="632"/>
      <c r="G7" s="632"/>
      <c r="H7" s="632"/>
      <c r="I7" s="632"/>
      <c r="J7" s="632"/>
      <c r="K7" s="632"/>
      <c r="L7" s="618"/>
      <c r="M7" s="616"/>
      <c r="N7" s="616"/>
    </row>
    <row r="8" spans="1:14" ht="13">
      <c r="A8" s="626"/>
      <c r="B8" s="633"/>
      <c r="C8" s="1076"/>
      <c r="D8" s="1076"/>
      <c r="E8" s="628"/>
      <c r="F8" s="618"/>
      <c r="G8" s="618"/>
      <c r="H8" s="618"/>
      <c r="I8" s="618"/>
      <c r="J8" s="618"/>
      <c r="K8" s="618"/>
      <c r="L8" s="618"/>
      <c r="M8" s="616"/>
      <c r="N8" s="616"/>
    </row>
    <row r="9" spans="1:14" ht="26">
      <c r="A9" s="1077" t="s">
        <v>494</v>
      </c>
      <c r="B9" s="634" t="s">
        <v>438</v>
      </c>
      <c r="C9" s="635" t="s">
        <v>439</v>
      </c>
      <c r="D9" s="636" t="s">
        <v>440</v>
      </c>
      <c r="E9" s="1079" t="s">
        <v>495</v>
      </c>
      <c r="F9" s="1080"/>
      <c r="G9" s="1080"/>
      <c r="H9" s="1080"/>
      <c r="I9" s="1080"/>
      <c r="J9" s="637"/>
      <c r="K9" s="638"/>
      <c r="L9" s="616"/>
      <c r="M9" s="616"/>
      <c r="N9" s="616"/>
    </row>
    <row r="10" spans="1:14" ht="52">
      <c r="A10" s="1078"/>
      <c r="B10" s="639" t="s">
        <v>7</v>
      </c>
      <c r="C10" s="640" t="s">
        <v>7</v>
      </c>
      <c r="D10" s="641" t="s">
        <v>496</v>
      </c>
      <c r="E10" s="642" t="s">
        <v>497</v>
      </c>
      <c r="F10" s="642" t="s">
        <v>498</v>
      </c>
      <c r="G10" s="642" t="s">
        <v>499</v>
      </c>
      <c r="H10" s="642" t="s">
        <v>500</v>
      </c>
      <c r="I10" s="642" t="s">
        <v>501</v>
      </c>
      <c r="J10" s="642" t="s">
        <v>502</v>
      </c>
      <c r="K10" s="639" t="s">
        <v>503</v>
      </c>
      <c r="L10" s="616"/>
      <c r="M10" s="616"/>
      <c r="N10" s="616"/>
    </row>
    <row r="11" spans="1:14" ht="15.5">
      <c r="A11" s="643" t="s">
        <v>504</v>
      </c>
      <c r="B11" s="644"/>
      <c r="C11" s="633"/>
      <c r="D11" s="645"/>
      <c r="E11" s="633"/>
      <c r="F11" s="633"/>
      <c r="G11" s="633"/>
      <c r="H11" s="633"/>
      <c r="I11" s="633"/>
      <c r="J11" s="618"/>
      <c r="K11" s="646"/>
      <c r="L11" s="616"/>
      <c r="M11" s="616"/>
      <c r="N11" s="616"/>
    </row>
    <row r="12" spans="1:14">
      <c r="A12" s="625" t="s">
        <v>505</v>
      </c>
      <c r="B12" s="647">
        <f t="shared" ref="B12:B17" si="0">SUM(C12:D12)</f>
        <v>0</v>
      </c>
      <c r="C12" s="647">
        <f t="shared" ref="C12:C17" si="1">SUM(E12:K12)</f>
        <v>0</v>
      </c>
      <c r="D12" s="648"/>
      <c r="E12" s="649"/>
      <c r="F12" s="650">
        <v>0</v>
      </c>
      <c r="G12" s="650">
        <v>0</v>
      </c>
      <c r="H12" s="650">
        <v>0</v>
      </c>
      <c r="I12" s="651"/>
      <c r="J12" s="652">
        <v>0</v>
      </c>
      <c r="K12" s="652">
        <v>0</v>
      </c>
      <c r="L12" s="616"/>
      <c r="M12" s="616"/>
      <c r="N12" s="616"/>
    </row>
    <row r="13" spans="1:14">
      <c r="A13" s="625" t="s">
        <v>506</v>
      </c>
      <c r="B13" s="647">
        <f t="shared" si="0"/>
        <v>0</v>
      </c>
      <c r="C13" s="647">
        <f t="shared" si="1"/>
        <v>0</v>
      </c>
      <c r="D13" s="653">
        <v>0</v>
      </c>
      <c r="E13" s="652">
        <v>0</v>
      </c>
      <c r="F13" s="654"/>
      <c r="G13" s="650">
        <v>0</v>
      </c>
      <c r="H13" s="652">
        <v>0</v>
      </c>
      <c r="I13" s="655"/>
      <c r="J13" s="652">
        <v>0</v>
      </c>
      <c r="K13" s="652">
        <v>0</v>
      </c>
      <c r="L13" s="616"/>
      <c r="M13" s="616"/>
      <c r="N13" s="616"/>
    </row>
    <row r="14" spans="1:14">
      <c r="A14" s="625" t="s">
        <v>507</v>
      </c>
      <c r="B14" s="647">
        <f t="shared" si="0"/>
        <v>0</v>
      </c>
      <c r="C14" s="647">
        <f t="shared" si="1"/>
        <v>0</v>
      </c>
      <c r="D14" s="653">
        <v>0</v>
      </c>
      <c r="E14" s="656">
        <v>0</v>
      </c>
      <c r="F14" s="656">
        <v>0</v>
      </c>
      <c r="G14" s="657"/>
      <c r="H14" s="652">
        <v>0</v>
      </c>
      <c r="I14" s="658"/>
      <c r="J14" s="656">
        <v>0</v>
      </c>
      <c r="K14" s="656">
        <v>0</v>
      </c>
      <c r="L14" s="616"/>
      <c r="M14" s="616"/>
      <c r="N14" s="616"/>
    </row>
    <row r="15" spans="1:14">
      <c r="A15" s="625" t="s">
        <v>508</v>
      </c>
      <c r="B15" s="647">
        <f t="shared" si="0"/>
        <v>0</v>
      </c>
      <c r="C15" s="647">
        <f t="shared" si="1"/>
        <v>0</v>
      </c>
      <c r="D15" s="653">
        <v>0</v>
      </c>
      <c r="E15" s="656">
        <v>0</v>
      </c>
      <c r="F15" s="656">
        <v>0</v>
      </c>
      <c r="G15" s="656">
        <v>0</v>
      </c>
      <c r="H15" s="657"/>
      <c r="I15" s="658"/>
      <c r="J15" s="656">
        <v>0</v>
      </c>
      <c r="K15" s="656">
        <v>0</v>
      </c>
      <c r="L15" s="616"/>
      <c r="M15" s="616"/>
      <c r="N15" s="616"/>
    </row>
    <row r="16" spans="1:14">
      <c r="A16" s="659" t="s">
        <v>509</v>
      </c>
      <c r="B16" s="647">
        <f t="shared" si="0"/>
        <v>0</v>
      </c>
      <c r="C16" s="647">
        <f t="shared" si="1"/>
        <v>0</v>
      </c>
      <c r="D16" s="653">
        <v>0</v>
      </c>
      <c r="E16" s="656">
        <v>0</v>
      </c>
      <c r="F16" s="656">
        <v>0</v>
      </c>
      <c r="G16" s="656">
        <v>0</v>
      </c>
      <c r="H16" s="656">
        <v>0</v>
      </c>
      <c r="I16" s="658"/>
      <c r="J16" s="657"/>
      <c r="K16" s="656">
        <v>0</v>
      </c>
      <c r="L16" s="616"/>
      <c r="M16" s="616"/>
      <c r="N16" s="616"/>
    </row>
    <row r="17" spans="1:14">
      <c r="A17" s="659" t="s">
        <v>509</v>
      </c>
      <c r="B17" s="647">
        <f t="shared" si="0"/>
        <v>0</v>
      </c>
      <c r="C17" s="647">
        <f t="shared" si="1"/>
        <v>0</v>
      </c>
      <c r="D17" s="653">
        <v>0</v>
      </c>
      <c r="E17" s="656"/>
      <c r="F17" s="656">
        <v>0</v>
      </c>
      <c r="G17" s="656">
        <v>0</v>
      </c>
      <c r="H17" s="656">
        <v>0</v>
      </c>
      <c r="I17" s="658"/>
      <c r="J17" s="656">
        <v>0</v>
      </c>
      <c r="K17" s="657">
        <v>0</v>
      </c>
      <c r="L17" s="616"/>
      <c r="M17" s="616"/>
      <c r="N17" s="616"/>
    </row>
    <row r="18" spans="1:14" ht="13.5" thickBot="1">
      <c r="A18" s="660" t="s">
        <v>510</v>
      </c>
      <c r="B18" s="661">
        <f t="shared" ref="B18:H18" si="2">SUM(B12:B17)</f>
        <v>0</v>
      </c>
      <c r="C18" s="661">
        <f t="shared" si="2"/>
        <v>0</v>
      </c>
      <c r="D18" s="661">
        <f t="shared" si="2"/>
        <v>0</v>
      </c>
      <c r="E18" s="661">
        <f t="shared" si="2"/>
        <v>0</v>
      </c>
      <c r="F18" s="661">
        <f t="shared" si="2"/>
        <v>0</v>
      </c>
      <c r="G18" s="661">
        <f t="shared" si="2"/>
        <v>0</v>
      </c>
      <c r="H18" s="661">
        <f t="shared" si="2"/>
        <v>0</v>
      </c>
      <c r="I18" s="662"/>
      <c r="J18" s="661">
        <f>SUM(J12:J17)</f>
        <v>0</v>
      </c>
      <c r="K18" s="661">
        <f>SUM(K12:K17)</f>
        <v>0</v>
      </c>
      <c r="L18" s="616"/>
      <c r="M18" s="616"/>
      <c r="N18" s="616"/>
    </row>
    <row r="19" spans="1:14">
      <c r="A19" s="663"/>
      <c r="B19" s="664"/>
      <c r="C19" s="665"/>
      <c r="D19" s="666"/>
      <c r="E19" s="665"/>
      <c r="F19" s="665"/>
      <c r="G19" s="665"/>
      <c r="H19" s="665"/>
      <c r="I19" s="667"/>
      <c r="J19" s="665"/>
      <c r="K19" s="664"/>
      <c r="L19" s="616"/>
      <c r="M19" s="616"/>
      <c r="N19" s="616"/>
    </row>
    <row r="20" spans="1:14" ht="15.5">
      <c r="A20" s="668" t="s">
        <v>511</v>
      </c>
      <c r="B20" s="664"/>
      <c r="C20" s="665"/>
      <c r="D20" s="666"/>
      <c r="E20" s="665"/>
      <c r="F20" s="665"/>
      <c r="G20" s="665"/>
      <c r="H20" s="665"/>
      <c r="I20" s="667"/>
      <c r="J20" s="665"/>
      <c r="K20" s="664"/>
      <c r="L20" s="616"/>
      <c r="M20" s="616"/>
      <c r="N20" s="616"/>
    </row>
    <row r="21" spans="1:14" ht="13">
      <c r="A21" s="669" t="s">
        <v>512</v>
      </c>
      <c r="B21" s="664"/>
      <c r="C21" s="665"/>
      <c r="D21" s="666"/>
      <c r="E21" s="670"/>
      <c r="F21" s="670"/>
      <c r="G21" s="670"/>
      <c r="H21" s="670"/>
      <c r="I21" s="670"/>
      <c r="J21" s="670"/>
      <c r="K21" s="671"/>
      <c r="L21" s="616"/>
      <c r="M21" s="616"/>
      <c r="N21" s="616"/>
    </row>
    <row r="22" spans="1:14">
      <c r="A22" s="672" t="s">
        <v>512</v>
      </c>
      <c r="B22" s="673">
        <f>SUM(C22:D22)</f>
        <v>0</v>
      </c>
      <c r="C22" s="647">
        <f>SUM(E22:K22)</f>
        <v>0</v>
      </c>
      <c r="D22" s="648">
        <v>0</v>
      </c>
      <c r="E22" s="657"/>
      <c r="F22" s="657"/>
      <c r="G22" s="657"/>
      <c r="H22" s="657"/>
      <c r="I22" s="658"/>
      <c r="J22" s="657"/>
      <c r="K22" s="657"/>
      <c r="L22" s="616"/>
      <c r="M22" s="616"/>
      <c r="N22" s="616"/>
    </row>
    <row r="23" spans="1:14">
      <c r="A23" s="625" t="s">
        <v>513</v>
      </c>
      <c r="B23" s="673">
        <f>SUM(C23:D23)</f>
        <v>0</v>
      </c>
      <c r="C23" s="647">
        <f>SUM(E23:K23)</f>
        <v>0</v>
      </c>
      <c r="D23" s="653">
        <v>0</v>
      </c>
      <c r="E23" s="657"/>
      <c r="F23" s="657"/>
      <c r="G23" s="657"/>
      <c r="H23" s="657"/>
      <c r="I23" s="658"/>
      <c r="J23" s="657"/>
      <c r="K23" s="657"/>
      <c r="L23" s="616"/>
      <c r="M23" s="616"/>
      <c r="N23" s="616"/>
    </row>
    <row r="24" spans="1:14">
      <c r="A24" s="659" t="s">
        <v>514</v>
      </c>
      <c r="B24" s="673">
        <f>SUM(C24:D24)</f>
        <v>0</v>
      </c>
      <c r="C24" s="647">
        <f>SUM(E24:K24)</f>
        <v>0</v>
      </c>
      <c r="D24" s="653"/>
      <c r="E24" s="657"/>
      <c r="F24" s="657"/>
      <c r="G24" s="657"/>
      <c r="H24" s="657"/>
      <c r="I24" s="658"/>
      <c r="J24" s="657"/>
      <c r="K24" s="657"/>
      <c r="L24" s="674"/>
      <c r="M24" s="616"/>
      <c r="N24" s="616"/>
    </row>
    <row r="25" spans="1:14">
      <c r="A25" s="659" t="s">
        <v>514</v>
      </c>
      <c r="B25" s="673">
        <f>SUM(C25:D25)</f>
        <v>0</v>
      </c>
      <c r="C25" s="647">
        <f>SUM(E25:K25)</f>
        <v>0</v>
      </c>
      <c r="D25" s="653">
        <v>0</v>
      </c>
      <c r="E25" s="657"/>
      <c r="F25" s="657"/>
      <c r="G25" s="657"/>
      <c r="H25" s="657"/>
      <c r="I25" s="658"/>
      <c r="J25" s="657"/>
      <c r="K25" s="657"/>
      <c r="L25" s="616"/>
      <c r="M25" s="616"/>
      <c r="N25" s="616"/>
    </row>
    <row r="26" spans="1:14" ht="13">
      <c r="A26" s="675" t="s">
        <v>515</v>
      </c>
      <c r="B26" s="676">
        <f t="shared" ref="B26:H26" si="3">SUM(B22:B25)</f>
        <v>0</v>
      </c>
      <c r="C26" s="677">
        <f t="shared" si="3"/>
        <v>0</v>
      </c>
      <c r="D26" s="678">
        <f t="shared" si="3"/>
        <v>0</v>
      </c>
      <c r="E26" s="677">
        <f t="shared" si="3"/>
        <v>0</v>
      </c>
      <c r="F26" s="677">
        <f t="shared" si="3"/>
        <v>0</v>
      </c>
      <c r="G26" s="677">
        <f t="shared" si="3"/>
        <v>0</v>
      </c>
      <c r="H26" s="677">
        <f t="shared" si="3"/>
        <v>0</v>
      </c>
      <c r="I26" s="679"/>
      <c r="J26" s="677">
        <f>SUM(J22:J25)</f>
        <v>0</v>
      </c>
      <c r="K26" s="676">
        <f>SUM(K22:K25)</f>
        <v>0</v>
      </c>
      <c r="L26" s="616"/>
      <c r="M26" s="616"/>
      <c r="N26" s="616"/>
    </row>
    <row r="27" spans="1:14">
      <c r="A27" s="663"/>
      <c r="B27" s="664"/>
      <c r="C27" s="665"/>
      <c r="D27" s="666"/>
      <c r="E27" s="665"/>
      <c r="F27" s="665"/>
      <c r="G27" s="665"/>
      <c r="H27" s="665"/>
      <c r="I27" s="667"/>
      <c r="J27" s="665"/>
      <c r="K27" s="664"/>
      <c r="L27" s="616"/>
      <c r="M27" s="616"/>
      <c r="N27" s="616"/>
    </row>
    <row r="28" spans="1:14" ht="13">
      <c r="A28" s="669" t="s">
        <v>516</v>
      </c>
      <c r="B28" s="664"/>
      <c r="C28" s="665"/>
      <c r="D28" s="666"/>
      <c r="E28" s="665"/>
      <c r="F28" s="667"/>
      <c r="G28" s="665"/>
      <c r="H28" s="665"/>
      <c r="I28" s="667"/>
      <c r="J28" s="665"/>
      <c r="K28" s="664"/>
      <c r="L28" s="616"/>
      <c r="M28" s="616"/>
      <c r="N28" s="616"/>
    </row>
    <row r="29" spans="1:14">
      <c r="A29" s="625" t="s">
        <v>517</v>
      </c>
      <c r="B29" s="673">
        <f t="shared" ref="B29:B34" si="4">SUM(C29:D29)</f>
        <v>0</v>
      </c>
      <c r="C29" s="647">
        <f t="shared" ref="C29:C34" si="5">SUM(E29:K29)</f>
        <v>0</v>
      </c>
      <c r="D29" s="648">
        <v>0</v>
      </c>
      <c r="E29" s="657"/>
      <c r="F29" s="657"/>
      <c r="G29" s="657"/>
      <c r="H29" s="657"/>
      <c r="I29" s="658"/>
      <c r="J29" s="657"/>
      <c r="K29" s="657"/>
      <c r="L29" s="616"/>
      <c r="M29" s="616"/>
      <c r="N29" s="616"/>
    </row>
    <row r="30" spans="1:14">
      <c r="A30" s="672" t="s">
        <v>518</v>
      </c>
      <c r="B30" s="673">
        <f t="shared" si="4"/>
        <v>0</v>
      </c>
      <c r="C30" s="673">
        <f t="shared" si="5"/>
        <v>0</v>
      </c>
      <c r="D30" s="653">
        <v>0</v>
      </c>
      <c r="E30" s="657"/>
      <c r="F30" s="657"/>
      <c r="G30" s="657"/>
      <c r="H30" s="657"/>
      <c r="I30" s="658"/>
      <c r="J30" s="657"/>
      <c r="K30" s="657"/>
      <c r="L30" s="616"/>
      <c r="M30" s="616"/>
      <c r="N30" s="616"/>
    </row>
    <row r="31" spans="1:14">
      <c r="A31" s="625" t="s">
        <v>715</v>
      </c>
      <c r="B31" s="673">
        <f t="shared" si="4"/>
        <v>0</v>
      </c>
      <c r="C31" s="673">
        <f t="shared" si="5"/>
        <v>0</v>
      </c>
      <c r="D31" s="653">
        <v>0</v>
      </c>
      <c r="E31" s="657"/>
      <c r="F31" s="657"/>
      <c r="G31" s="657"/>
      <c r="H31" s="657"/>
      <c r="I31" s="658"/>
      <c r="J31" s="657"/>
      <c r="K31" s="657"/>
      <c r="L31" s="616"/>
      <c r="M31" s="616"/>
      <c r="N31" s="616"/>
    </row>
    <row r="32" spans="1:14">
      <c r="A32" s="625" t="s">
        <v>519</v>
      </c>
      <c r="B32" s="673">
        <f t="shared" si="4"/>
        <v>0</v>
      </c>
      <c r="C32" s="673">
        <f t="shared" si="5"/>
        <v>0</v>
      </c>
      <c r="D32" s="653">
        <v>0</v>
      </c>
      <c r="E32" s="657"/>
      <c r="F32" s="657"/>
      <c r="G32" s="657"/>
      <c r="H32" s="657"/>
      <c r="I32" s="658"/>
      <c r="J32" s="657"/>
      <c r="K32" s="657"/>
      <c r="L32" s="616"/>
      <c r="M32" s="616"/>
      <c r="N32" s="616"/>
    </row>
    <row r="33" spans="1:14">
      <c r="A33" s="659" t="s">
        <v>514</v>
      </c>
      <c r="B33" s="673">
        <f t="shared" si="4"/>
        <v>0</v>
      </c>
      <c r="C33" s="673">
        <f t="shared" si="5"/>
        <v>0</v>
      </c>
      <c r="D33" s="653">
        <v>0</v>
      </c>
      <c r="E33" s="657"/>
      <c r="F33" s="657"/>
      <c r="G33" s="657"/>
      <c r="H33" s="657"/>
      <c r="I33" s="658"/>
      <c r="J33" s="657"/>
      <c r="K33" s="657"/>
      <c r="L33" s="616"/>
      <c r="M33" s="616"/>
      <c r="N33" s="616"/>
    </row>
    <row r="34" spans="1:14">
      <c r="A34" s="659" t="s">
        <v>514</v>
      </c>
      <c r="B34" s="673">
        <f t="shared" si="4"/>
        <v>0</v>
      </c>
      <c r="C34" s="673">
        <f t="shared" si="5"/>
        <v>0</v>
      </c>
      <c r="D34" s="653">
        <v>0</v>
      </c>
      <c r="E34" s="657"/>
      <c r="F34" s="657"/>
      <c r="G34" s="657"/>
      <c r="H34" s="657"/>
      <c r="I34" s="658"/>
      <c r="J34" s="657"/>
      <c r="K34" s="657"/>
      <c r="L34" s="616"/>
      <c r="M34" s="616"/>
      <c r="N34" s="616"/>
    </row>
    <row r="35" spans="1:14" ht="13">
      <c r="A35" s="675" t="s">
        <v>20</v>
      </c>
      <c r="B35" s="661">
        <f t="shared" ref="B35:H35" si="6">SUM(B29:B34)</f>
        <v>0</v>
      </c>
      <c r="C35" s="661">
        <f t="shared" si="6"/>
        <v>0</v>
      </c>
      <c r="D35" s="661">
        <f t="shared" si="6"/>
        <v>0</v>
      </c>
      <c r="E35" s="661">
        <f t="shared" si="6"/>
        <v>0</v>
      </c>
      <c r="F35" s="661">
        <f t="shared" si="6"/>
        <v>0</v>
      </c>
      <c r="G35" s="661">
        <f t="shared" si="6"/>
        <v>0</v>
      </c>
      <c r="H35" s="661">
        <f t="shared" si="6"/>
        <v>0</v>
      </c>
      <c r="I35" s="662"/>
      <c r="J35" s="661">
        <f>SUM(J29:J34)</f>
        <v>0</v>
      </c>
      <c r="K35" s="661">
        <f>SUM(K29:K34)</f>
        <v>0</v>
      </c>
      <c r="L35" s="616"/>
      <c r="M35" s="616"/>
      <c r="N35" s="616"/>
    </row>
    <row r="36" spans="1:14">
      <c r="A36" s="663"/>
      <c r="B36" s="664"/>
      <c r="C36" s="665"/>
      <c r="D36" s="666"/>
      <c r="E36" s="665"/>
      <c r="F36" s="667"/>
      <c r="G36" s="667"/>
      <c r="H36" s="667"/>
      <c r="I36" s="667"/>
      <c r="J36" s="680"/>
      <c r="K36" s="681"/>
      <c r="L36" s="616"/>
      <c r="M36" s="616"/>
      <c r="N36" s="616"/>
    </row>
    <row r="37" spans="1:14" ht="13">
      <c r="A37" s="669" t="s">
        <v>520</v>
      </c>
      <c r="B37" s="664"/>
      <c r="C37" s="665"/>
      <c r="D37" s="666"/>
      <c r="E37" s="665"/>
      <c r="F37" s="667"/>
      <c r="G37" s="667"/>
      <c r="H37" s="667"/>
      <c r="I37" s="667"/>
      <c r="J37" s="682"/>
      <c r="K37" s="683"/>
      <c r="L37" s="616"/>
      <c r="M37" s="616"/>
      <c r="N37" s="616"/>
    </row>
    <row r="38" spans="1:14">
      <c r="A38" s="684" t="s">
        <v>521</v>
      </c>
      <c r="B38" s="673">
        <f t="shared" ref="B38:B53" si="7">SUM(C38:D38)</f>
        <v>0</v>
      </c>
      <c r="C38" s="673">
        <f t="shared" ref="C38:C53" si="8">SUM(E38:K38)</f>
        <v>0</v>
      </c>
      <c r="D38" s="648">
        <v>0</v>
      </c>
      <c r="E38" s="685"/>
      <c r="F38" s="685"/>
      <c r="G38" s="685"/>
      <c r="H38" s="657"/>
      <c r="I38" s="658"/>
      <c r="J38" s="657"/>
      <c r="K38" s="657"/>
      <c r="L38" s="616"/>
      <c r="M38" s="616"/>
      <c r="N38" s="616"/>
    </row>
    <row r="39" spans="1:14">
      <c r="A39" s="684" t="s">
        <v>522</v>
      </c>
      <c r="B39" s="673">
        <f t="shared" si="7"/>
        <v>0</v>
      </c>
      <c r="C39" s="673">
        <f t="shared" si="8"/>
        <v>0</v>
      </c>
      <c r="D39" s="653">
        <v>0</v>
      </c>
      <c r="E39" s="685"/>
      <c r="F39" s="685"/>
      <c r="G39" s="685"/>
      <c r="H39" s="657"/>
      <c r="I39" s="658"/>
      <c r="J39" s="657"/>
      <c r="K39" s="657"/>
      <c r="L39" s="616"/>
      <c r="M39" s="616"/>
      <c r="N39" s="616"/>
    </row>
    <row r="40" spans="1:14">
      <c r="A40" s="684" t="s">
        <v>523</v>
      </c>
      <c r="B40" s="673">
        <f t="shared" si="7"/>
        <v>0</v>
      </c>
      <c r="C40" s="673">
        <f t="shared" si="8"/>
        <v>0</v>
      </c>
      <c r="D40" s="653">
        <v>0</v>
      </c>
      <c r="E40" s="685"/>
      <c r="F40" s="685"/>
      <c r="G40" s="685"/>
      <c r="H40" s="657"/>
      <c r="I40" s="658"/>
      <c r="J40" s="657"/>
      <c r="K40" s="657"/>
      <c r="L40" s="616"/>
      <c r="M40" s="616"/>
      <c r="N40" s="616"/>
    </row>
    <row r="41" spans="1:14">
      <c r="A41" s="684" t="s">
        <v>524</v>
      </c>
      <c r="B41" s="673">
        <f t="shared" si="7"/>
        <v>0</v>
      </c>
      <c r="C41" s="673">
        <f t="shared" si="8"/>
        <v>0</v>
      </c>
      <c r="D41" s="653">
        <v>0</v>
      </c>
      <c r="E41" s="685"/>
      <c r="F41" s="685"/>
      <c r="G41" s="685"/>
      <c r="H41" s="657"/>
      <c r="I41" s="658"/>
      <c r="J41" s="657"/>
      <c r="K41" s="657"/>
      <c r="L41" s="616"/>
      <c r="M41" s="616"/>
      <c r="N41" s="616"/>
    </row>
    <row r="42" spans="1:14">
      <c r="A42" s="684" t="s">
        <v>525</v>
      </c>
      <c r="B42" s="673">
        <f t="shared" si="7"/>
        <v>0</v>
      </c>
      <c r="C42" s="673">
        <f t="shared" si="8"/>
        <v>0</v>
      </c>
      <c r="D42" s="653">
        <v>0</v>
      </c>
      <c r="E42" s="685"/>
      <c r="F42" s="685"/>
      <c r="G42" s="685"/>
      <c r="H42" s="657"/>
      <c r="I42" s="658"/>
      <c r="J42" s="657"/>
      <c r="K42" s="657"/>
      <c r="L42" s="616"/>
      <c r="M42" s="616"/>
    </row>
    <row r="43" spans="1:14">
      <c r="A43" s="684" t="s">
        <v>526</v>
      </c>
      <c r="B43" s="673">
        <f t="shared" si="7"/>
        <v>0</v>
      </c>
      <c r="C43" s="673">
        <f t="shared" si="8"/>
        <v>0</v>
      </c>
      <c r="D43" s="653">
        <v>0</v>
      </c>
      <c r="E43" s="685"/>
      <c r="F43" s="685"/>
      <c r="G43" s="685"/>
      <c r="H43" s="657"/>
      <c r="I43" s="658"/>
      <c r="J43" s="657"/>
      <c r="K43" s="657"/>
      <c r="L43" s="616"/>
      <c r="M43" s="616"/>
      <c r="N43" s="616"/>
    </row>
    <row r="44" spans="1:14">
      <c r="A44" s="684" t="s">
        <v>527</v>
      </c>
      <c r="B44" s="673">
        <f t="shared" si="7"/>
        <v>0</v>
      </c>
      <c r="C44" s="673">
        <f t="shared" si="8"/>
        <v>0</v>
      </c>
      <c r="D44" s="653">
        <v>0</v>
      </c>
      <c r="E44" s="685"/>
      <c r="F44" s="685"/>
      <c r="G44" s="685"/>
      <c r="H44" s="657"/>
      <c r="I44" s="658"/>
      <c r="J44" s="657"/>
      <c r="K44" s="657"/>
      <c r="L44" s="616"/>
      <c r="M44" s="616"/>
      <c r="N44" s="616"/>
    </row>
    <row r="45" spans="1:14">
      <c r="A45" s="684" t="s">
        <v>528</v>
      </c>
      <c r="B45" s="673">
        <f t="shared" si="7"/>
        <v>0</v>
      </c>
      <c r="C45" s="673">
        <f t="shared" si="8"/>
        <v>0</v>
      </c>
      <c r="D45" s="653">
        <v>0</v>
      </c>
      <c r="E45" s="685"/>
      <c r="F45" s="685"/>
      <c r="G45" s="685"/>
      <c r="H45" s="657"/>
      <c r="I45" s="658"/>
      <c r="J45" s="657"/>
      <c r="K45" s="657"/>
      <c r="L45" s="616"/>
      <c r="M45" s="616"/>
      <c r="N45" s="616"/>
    </row>
    <row r="46" spans="1:14">
      <c r="A46" s="684" t="s">
        <v>529</v>
      </c>
      <c r="B46" s="673">
        <f t="shared" si="7"/>
        <v>0</v>
      </c>
      <c r="C46" s="673">
        <f t="shared" si="8"/>
        <v>0</v>
      </c>
      <c r="D46" s="653">
        <v>0</v>
      </c>
      <c r="E46" s="657"/>
      <c r="F46" s="657"/>
      <c r="G46" s="685"/>
      <c r="H46" s="657"/>
      <c r="I46" s="686"/>
      <c r="J46" s="657"/>
      <c r="K46" s="657"/>
      <c r="L46" s="616"/>
      <c r="M46" s="616"/>
      <c r="N46" s="616"/>
    </row>
    <row r="47" spans="1:14">
      <c r="A47" s="684" t="s">
        <v>530</v>
      </c>
      <c r="B47" s="673">
        <f t="shared" si="7"/>
        <v>0</v>
      </c>
      <c r="C47" s="673">
        <f t="shared" si="8"/>
        <v>0</v>
      </c>
      <c r="D47" s="653">
        <v>0</v>
      </c>
      <c r="E47" s="685"/>
      <c r="F47" s="685"/>
      <c r="G47" s="685"/>
      <c r="H47" s="657"/>
      <c r="I47" s="658"/>
      <c r="J47" s="657"/>
      <c r="K47" s="657"/>
      <c r="L47" s="616"/>
      <c r="M47" s="616"/>
      <c r="N47" s="616"/>
    </row>
    <row r="48" spans="1:14">
      <c r="A48" s="684" t="s">
        <v>531</v>
      </c>
      <c r="B48" s="673">
        <f t="shared" si="7"/>
        <v>0</v>
      </c>
      <c r="C48" s="673">
        <f t="shared" si="8"/>
        <v>0</v>
      </c>
      <c r="D48" s="653">
        <v>0</v>
      </c>
      <c r="E48" s="685"/>
      <c r="F48" s="685"/>
      <c r="G48" s="685"/>
      <c r="H48" s="657"/>
      <c r="I48" s="658"/>
      <c r="J48" s="657"/>
      <c r="K48" s="657"/>
      <c r="L48" s="616"/>
      <c r="M48" s="616"/>
      <c r="N48" s="616"/>
    </row>
    <row r="49" spans="1:14">
      <c r="A49" s="684" t="s">
        <v>532</v>
      </c>
      <c r="B49" s="673">
        <f t="shared" si="7"/>
        <v>0</v>
      </c>
      <c r="C49" s="673">
        <f t="shared" si="8"/>
        <v>0</v>
      </c>
      <c r="D49" s="653">
        <v>0</v>
      </c>
      <c r="E49" s="685"/>
      <c r="F49" s="685"/>
      <c r="G49" s="685"/>
      <c r="H49" s="657"/>
      <c r="I49" s="658"/>
      <c r="J49" s="657"/>
      <c r="K49" s="657"/>
      <c r="L49" s="616"/>
      <c r="M49" s="616"/>
      <c r="N49" s="616"/>
    </row>
    <row r="50" spans="1:14">
      <c r="A50" s="684" t="s">
        <v>533</v>
      </c>
      <c r="B50" s="673">
        <f t="shared" si="7"/>
        <v>0</v>
      </c>
      <c r="C50" s="673">
        <f t="shared" si="8"/>
        <v>0</v>
      </c>
      <c r="D50" s="653">
        <v>0</v>
      </c>
      <c r="E50" s="685"/>
      <c r="F50" s="685"/>
      <c r="G50" s="685"/>
      <c r="H50" s="657"/>
      <c r="I50" s="658"/>
      <c r="J50" s="657"/>
      <c r="K50" s="657"/>
      <c r="L50" s="616"/>
      <c r="M50" s="616"/>
      <c r="N50" s="616"/>
    </row>
    <row r="51" spans="1:14">
      <c r="A51" s="684" t="s">
        <v>534</v>
      </c>
      <c r="B51" s="673">
        <f t="shared" si="7"/>
        <v>0</v>
      </c>
      <c r="C51" s="673">
        <f t="shared" si="8"/>
        <v>0</v>
      </c>
      <c r="D51" s="653">
        <v>0</v>
      </c>
      <c r="E51" s="685"/>
      <c r="F51" s="685"/>
      <c r="G51" s="685"/>
      <c r="H51" s="657"/>
      <c r="I51" s="658"/>
      <c r="J51" s="657"/>
      <c r="K51" s="657"/>
      <c r="L51" s="616"/>
      <c r="M51" s="616"/>
      <c r="N51" s="616"/>
    </row>
    <row r="52" spans="1:14">
      <c r="A52" s="659" t="s">
        <v>535</v>
      </c>
      <c r="B52" s="673">
        <f t="shared" si="7"/>
        <v>0</v>
      </c>
      <c r="C52" s="673">
        <f t="shared" si="8"/>
        <v>0</v>
      </c>
      <c r="D52" s="653">
        <v>0</v>
      </c>
      <c r="E52" s="685"/>
      <c r="F52" s="685"/>
      <c r="G52" s="685"/>
      <c r="H52" s="657"/>
      <c r="I52" s="658"/>
      <c r="J52" s="657"/>
      <c r="K52" s="657"/>
      <c r="L52" s="616"/>
      <c r="M52" s="616"/>
      <c r="N52" s="616"/>
    </row>
    <row r="53" spans="1:14">
      <c r="A53" s="659" t="s">
        <v>535</v>
      </c>
      <c r="B53" s="673">
        <f t="shared" si="7"/>
        <v>0</v>
      </c>
      <c r="C53" s="673">
        <f t="shared" si="8"/>
        <v>0</v>
      </c>
      <c r="D53" s="653">
        <v>0</v>
      </c>
      <c r="E53" s="685"/>
      <c r="F53" s="685"/>
      <c r="G53" s="685"/>
      <c r="H53" s="657"/>
      <c r="I53" s="658"/>
      <c r="J53" s="657"/>
      <c r="K53" s="657"/>
      <c r="L53" s="616"/>
      <c r="M53" s="616"/>
      <c r="N53" s="616"/>
    </row>
    <row r="54" spans="1:14" ht="13">
      <c r="A54" s="687" t="s">
        <v>536</v>
      </c>
      <c r="B54" s="661">
        <f t="shared" ref="B54:H54" si="9">SUM(B38:B53)</f>
        <v>0</v>
      </c>
      <c r="C54" s="661">
        <f t="shared" si="9"/>
        <v>0</v>
      </c>
      <c r="D54" s="661">
        <f t="shared" si="9"/>
        <v>0</v>
      </c>
      <c r="E54" s="661">
        <f t="shared" si="9"/>
        <v>0</v>
      </c>
      <c r="F54" s="661">
        <f t="shared" si="9"/>
        <v>0</v>
      </c>
      <c r="G54" s="661">
        <f t="shared" si="9"/>
        <v>0</v>
      </c>
      <c r="H54" s="661">
        <f t="shared" si="9"/>
        <v>0</v>
      </c>
      <c r="I54" s="662"/>
      <c r="J54" s="661">
        <f>SUM(J38:J53)</f>
        <v>0</v>
      </c>
      <c r="K54" s="661">
        <f>SUM(K38:K53)</f>
        <v>0</v>
      </c>
      <c r="L54" s="616"/>
      <c r="M54" s="616"/>
      <c r="N54" s="616"/>
    </row>
    <row r="55" spans="1:14">
      <c r="A55" s="663"/>
      <c r="B55" s="664"/>
      <c r="C55" s="665"/>
      <c r="D55" s="666"/>
      <c r="E55" s="665"/>
      <c r="F55" s="665"/>
      <c r="G55" s="665"/>
      <c r="H55" s="665"/>
      <c r="I55" s="667"/>
      <c r="J55" s="665"/>
      <c r="K55" s="664"/>
      <c r="L55" s="616"/>
      <c r="M55" s="616"/>
      <c r="N55" s="616"/>
    </row>
    <row r="56" spans="1:14" ht="13">
      <c r="A56" s="688" t="s">
        <v>537</v>
      </c>
      <c r="B56" s="689">
        <f t="shared" ref="B56:H56" si="10">B54+B35+B26</f>
        <v>0</v>
      </c>
      <c r="C56" s="689">
        <f t="shared" si="10"/>
        <v>0</v>
      </c>
      <c r="D56" s="689">
        <f t="shared" si="10"/>
        <v>0</v>
      </c>
      <c r="E56" s="689">
        <f t="shared" si="10"/>
        <v>0</v>
      </c>
      <c r="F56" s="689">
        <f t="shared" si="10"/>
        <v>0</v>
      </c>
      <c r="G56" s="689">
        <f t="shared" si="10"/>
        <v>0</v>
      </c>
      <c r="H56" s="689">
        <f t="shared" si="10"/>
        <v>0</v>
      </c>
      <c r="I56" s="662"/>
      <c r="J56" s="689">
        <f>J54+J35+J26</f>
        <v>0</v>
      </c>
      <c r="K56" s="689">
        <f>K54+K35+K26</f>
        <v>0</v>
      </c>
      <c r="L56" s="616"/>
      <c r="M56" s="616"/>
      <c r="N56" s="616"/>
    </row>
    <row r="57" spans="1:14">
      <c r="A57" s="690" t="s">
        <v>538</v>
      </c>
      <c r="B57" s="618"/>
      <c r="C57" s="665"/>
      <c r="D57" s="666"/>
      <c r="E57" s="691"/>
      <c r="F57" s="667"/>
      <c r="G57" s="667"/>
      <c r="H57" s="667"/>
      <c r="I57" s="691"/>
      <c r="J57" s="691"/>
      <c r="K57" s="692"/>
      <c r="L57" s="616"/>
      <c r="M57" s="616"/>
      <c r="N57" s="616"/>
    </row>
    <row r="58" spans="1:14" ht="13" thickBot="1">
      <c r="A58" s="693"/>
      <c r="B58" s="632"/>
      <c r="C58" s="632"/>
      <c r="D58" s="632"/>
      <c r="E58" s="632"/>
      <c r="F58" s="694"/>
      <c r="G58" s="695"/>
      <c r="H58" s="695"/>
      <c r="I58" s="632"/>
      <c r="J58" s="632"/>
      <c r="K58" s="696"/>
      <c r="L58" s="632"/>
      <c r="M58" s="616"/>
      <c r="N58" s="616"/>
    </row>
    <row r="59" spans="1:14" ht="15.5">
      <c r="A59" s="668" t="s">
        <v>539</v>
      </c>
      <c r="B59" s="697"/>
      <c r="C59" s="698"/>
      <c r="D59" s="699"/>
      <c r="E59" s="618"/>
      <c r="F59" s="667"/>
      <c r="G59" s="665"/>
      <c r="H59" s="618"/>
      <c r="I59" s="618"/>
      <c r="J59" s="618"/>
      <c r="K59" s="646"/>
      <c r="L59" s="616"/>
      <c r="M59" s="616"/>
      <c r="N59" s="616"/>
    </row>
    <row r="60" spans="1:14">
      <c r="A60" s="625" t="s">
        <v>540</v>
      </c>
      <c r="B60" s="673">
        <f t="shared" ref="B60:B65" si="11">SUM(C60:D60)</f>
        <v>0</v>
      </c>
      <c r="C60" s="673">
        <f t="shared" ref="C60:C65" si="12">SUM(E60:K60)</f>
        <v>0</v>
      </c>
      <c r="D60" s="700">
        <v>0</v>
      </c>
      <c r="E60" s="686"/>
      <c r="F60" s="686"/>
      <c r="G60" s="686"/>
      <c r="H60" s="686"/>
      <c r="I60" s="701"/>
      <c r="J60" s="686"/>
      <c r="K60" s="686"/>
      <c r="L60" s="616"/>
      <c r="M60" s="616"/>
      <c r="N60" s="616"/>
    </row>
    <row r="61" spans="1:14">
      <c r="A61" s="625" t="s">
        <v>541</v>
      </c>
      <c r="B61" s="673">
        <f t="shared" si="11"/>
        <v>0</v>
      </c>
      <c r="C61" s="673">
        <f t="shared" si="12"/>
        <v>0</v>
      </c>
      <c r="D61" s="700">
        <v>0</v>
      </c>
      <c r="E61" s="686"/>
      <c r="F61" s="686"/>
      <c r="G61" s="686"/>
      <c r="H61" s="686"/>
      <c r="I61" s="700"/>
      <c r="J61" s="686"/>
      <c r="K61" s="686"/>
      <c r="L61" s="616"/>
      <c r="M61" s="616"/>
      <c r="N61" s="616"/>
    </row>
    <row r="62" spans="1:14">
      <c r="A62" s="659" t="s">
        <v>542</v>
      </c>
      <c r="B62" s="673">
        <f t="shared" si="11"/>
        <v>0</v>
      </c>
      <c r="C62" s="673">
        <f t="shared" si="12"/>
        <v>0</v>
      </c>
      <c r="D62" s="700">
        <v>0</v>
      </c>
      <c r="E62" s="686"/>
      <c r="F62" s="686"/>
      <c r="G62" s="701"/>
      <c r="H62" s="686"/>
      <c r="I62" s="700"/>
      <c r="J62" s="701"/>
      <c r="K62" s="701"/>
      <c r="L62" s="616"/>
      <c r="M62" s="616"/>
      <c r="N62" s="616"/>
    </row>
    <row r="63" spans="1:14">
      <c r="A63" s="659" t="s">
        <v>542</v>
      </c>
      <c r="B63" s="673">
        <f t="shared" si="11"/>
        <v>0</v>
      </c>
      <c r="C63" s="673">
        <f t="shared" si="12"/>
        <v>0</v>
      </c>
      <c r="D63" s="700">
        <v>0</v>
      </c>
      <c r="E63" s="686"/>
      <c r="F63" s="686"/>
      <c r="G63" s="700"/>
      <c r="H63" s="686"/>
      <c r="I63" s="700"/>
      <c r="J63" s="700"/>
      <c r="K63" s="700"/>
      <c r="L63" s="616"/>
      <c r="M63" s="616"/>
      <c r="N63" s="616"/>
    </row>
    <row r="64" spans="1:14">
      <c r="A64" s="659" t="s">
        <v>542</v>
      </c>
      <c r="B64" s="673">
        <f t="shared" si="11"/>
        <v>0</v>
      </c>
      <c r="C64" s="673">
        <f t="shared" si="12"/>
        <v>0</v>
      </c>
      <c r="D64" s="700">
        <v>0</v>
      </c>
      <c r="E64" s="686"/>
      <c r="F64" s="686"/>
      <c r="G64" s="700"/>
      <c r="H64" s="686"/>
      <c r="I64" s="701"/>
      <c r="J64" s="700"/>
      <c r="K64" s="700"/>
      <c r="L64" s="616"/>
      <c r="M64" s="616"/>
      <c r="N64" s="616"/>
    </row>
    <row r="65" spans="1:14">
      <c r="A65" s="659" t="s">
        <v>542</v>
      </c>
      <c r="B65" s="673">
        <f t="shared" si="11"/>
        <v>0</v>
      </c>
      <c r="C65" s="673">
        <f t="shared" si="12"/>
        <v>0</v>
      </c>
      <c r="D65" s="700">
        <v>0</v>
      </c>
      <c r="E65" s="686"/>
      <c r="F65" s="686"/>
      <c r="G65" s="700"/>
      <c r="H65" s="686"/>
      <c r="I65" s="700"/>
      <c r="J65" s="700"/>
      <c r="K65" s="700"/>
      <c r="L65" s="616"/>
      <c r="M65" s="616"/>
      <c r="N65" s="616"/>
    </row>
    <row r="66" spans="1:14" ht="13">
      <c r="A66" s="687" t="s">
        <v>543</v>
      </c>
      <c r="B66" s="661">
        <f>SUM(B60:B65)</f>
        <v>0</v>
      </c>
      <c r="C66" s="661">
        <f>SUM(C60:C65)</f>
        <v>0</v>
      </c>
      <c r="D66" s="661">
        <f>SUM(D60:D65)</f>
        <v>0</v>
      </c>
      <c r="E66" s="662"/>
      <c r="F66" s="662"/>
      <c r="G66" s="689">
        <f>SUM(G62:G65)</f>
        <v>0</v>
      </c>
      <c r="H66" s="662"/>
      <c r="I66" s="661">
        <f>SUM(I60:I65)</f>
        <v>0</v>
      </c>
      <c r="J66" s="661">
        <f>SUM(J62:J65)</f>
        <v>0</v>
      </c>
      <c r="K66" s="689">
        <f>SUM(K62:K65)</f>
        <v>0</v>
      </c>
      <c r="L66" s="616"/>
      <c r="M66" s="616"/>
      <c r="N66" s="616"/>
    </row>
    <row r="67" spans="1:14" ht="13">
      <c r="A67" s="675"/>
      <c r="B67" s="677"/>
      <c r="C67" s="677"/>
      <c r="D67" s="678"/>
      <c r="E67" s="702"/>
      <c r="F67" s="702"/>
      <c r="G67" s="702"/>
      <c r="H67" s="702"/>
      <c r="I67" s="677"/>
      <c r="J67" s="677"/>
      <c r="K67" s="703"/>
      <c r="L67" s="616"/>
      <c r="M67" s="616"/>
      <c r="N67" s="616"/>
    </row>
    <row r="68" spans="1:14" ht="15.5">
      <c r="A68" s="668" t="s">
        <v>544</v>
      </c>
      <c r="B68" s="646"/>
      <c r="C68" s="618"/>
      <c r="D68" s="704"/>
      <c r="E68" s="691"/>
      <c r="F68" s="691"/>
      <c r="G68" s="691"/>
      <c r="H68" s="691"/>
      <c r="I68" s="691"/>
      <c r="J68" s="691"/>
      <c r="K68" s="692"/>
      <c r="L68" s="616"/>
      <c r="M68" s="616"/>
      <c r="N68" s="616"/>
    </row>
    <row r="69" spans="1:14" ht="13">
      <c r="A69" s="705" t="s">
        <v>545</v>
      </c>
      <c r="B69" s="706">
        <f>SUM(C69:D69)</f>
        <v>0</v>
      </c>
      <c r="C69" s="707">
        <f>SUM(E69:K69)</f>
        <v>0</v>
      </c>
      <c r="D69" s="653">
        <v>0</v>
      </c>
      <c r="E69" s="686"/>
      <c r="F69" s="686"/>
      <c r="G69" s="653">
        <f>G66</f>
        <v>0</v>
      </c>
      <c r="H69" s="686"/>
      <c r="I69" s="708">
        <f>I66</f>
        <v>0</v>
      </c>
      <c r="J69" s="653">
        <f>SUM(J66)</f>
        <v>0</v>
      </c>
      <c r="K69" s="653">
        <f>SUM(K66)</f>
        <v>0</v>
      </c>
      <c r="L69" s="616"/>
      <c r="M69" s="616"/>
      <c r="N69" s="616"/>
    </row>
    <row r="70" spans="1:14" ht="13">
      <c r="A70" s="709"/>
      <c r="B70" s="710"/>
      <c r="C70" s="711"/>
      <c r="D70" s="712"/>
      <c r="E70" s="691"/>
      <c r="F70" s="691"/>
      <c r="G70" s="691"/>
      <c r="H70" s="691"/>
      <c r="I70" s="713"/>
      <c r="J70" s="691"/>
      <c r="K70" s="692"/>
      <c r="L70" s="616"/>
      <c r="M70" s="616"/>
      <c r="N70" s="616"/>
    </row>
    <row r="71" spans="1:14" ht="13">
      <c r="A71" s="709" t="s">
        <v>546</v>
      </c>
      <c r="B71" s="710"/>
      <c r="C71" s="711"/>
      <c r="D71" s="712"/>
      <c r="E71" s="691"/>
      <c r="F71" s="691"/>
      <c r="G71" s="691"/>
      <c r="H71" s="691"/>
      <c r="I71" s="713"/>
      <c r="J71" s="691"/>
      <c r="K71" s="692"/>
      <c r="L71" s="616"/>
      <c r="M71" s="616"/>
      <c r="N71" s="616"/>
    </row>
    <row r="72" spans="1:14">
      <c r="A72" s="684" t="s">
        <v>547</v>
      </c>
      <c r="B72" s="714">
        <f t="shared" ref="B72:B77" si="13">SUM(C72:D72)</f>
        <v>0</v>
      </c>
      <c r="C72" s="707">
        <f t="shared" ref="C72:C77" si="14">SUM(E72:K72)</f>
        <v>0</v>
      </c>
      <c r="D72" s="653">
        <v>0</v>
      </c>
      <c r="E72" s="715"/>
      <c r="F72" s="686"/>
      <c r="G72" s="701"/>
      <c r="H72" s="686"/>
      <c r="I72" s="701"/>
      <c r="J72" s="701"/>
      <c r="K72" s="701"/>
      <c r="L72" s="616"/>
      <c r="M72" s="616"/>
      <c r="N72" s="616"/>
    </row>
    <row r="73" spans="1:14">
      <c r="A73" s="684" t="s">
        <v>548</v>
      </c>
      <c r="B73" s="714">
        <f t="shared" si="13"/>
        <v>0</v>
      </c>
      <c r="C73" s="707">
        <f t="shared" si="14"/>
        <v>0</v>
      </c>
      <c r="D73" s="701">
        <v>0</v>
      </c>
      <c r="E73" s="686"/>
      <c r="F73" s="686"/>
      <c r="G73" s="701"/>
      <c r="H73" s="686"/>
      <c r="I73" s="700"/>
      <c r="J73" s="700"/>
      <c r="K73" s="700"/>
      <c r="L73" s="616"/>
      <c r="M73" s="616"/>
      <c r="N73" s="616"/>
    </row>
    <row r="74" spans="1:14">
      <c r="A74" s="684" t="s">
        <v>549</v>
      </c>
      <c r="B74" s="714">
        <f t="shared" si="13"/>
        <v>0</v>
      </c>
      <c r="C74" s="707">
        <f t="shared" si="14"/>
        <v>0</v>
      </c>
      <c r="D74" s="701">
        <v>0</v>
      </c>
      <c r="E74" s="686"/>
      <c r="F74" s="686"/>
      <c r="G74" s="701"/>
      <c r="H74" s="686"/>
      <c r="I74" s="700"/>
      <c r="J74" s="700"/>
      <c r="K74" s="700"/>
      <c r="L74" s="616"/>
      <c r="M74" s="616"/>
      <c r="N74" s="616"/>
    </row>
    <row r="75" spans="1:14">
      <c r="A75" s="684" t="s">
        <v>550</v>
      </c>
      <c r="B75" s="714">
        <f t="shared" si="13"/>
        <v>0</v>
      </c>
      <c r="C75" s="707">
        <f t="shared" si="14"/>
        <v>0</v>
      </c>
      <c r="D75" s="701">
        <v>0</v>
      </c>
      <c r="E75" s="686"/>
      <c r="F75" s="686"/>
      <c r="G75" s="701"/>
      <c r="H75" s="686"/>
      <c r="I75" s="700"/>
      <c r="J75" s="700"/>
      <c r="K75" s="700"/>
      <c r="L75" s="616"/>
      <c r="M75" s="616"/>
      <c r="N75" s="616"/>
    </row>
    <row r="76" spans="1:14">
      <c r="A76" s="659" t="s">
        <v>551</v>
      </c>
      <c r="B76" s="714">
        <f t="shared" si="13"/>
        <v>0</v>
      </c>
      <c r="C76" s="707">
        <f t="shared" si="14"/>
        <v>0</v>
      </c>
      <c r="D76" s="716">
        <v>0</v>
      </c>
      <c r="E76" s="686"/>
      <c r="F76" s="686"/>
      <c r="G76" s="701"/>
      <c r="H76" s="686"/>
      <c r="I76" s="701"/>
      <c r="J76" s="701"/>
      <c r="K76" s="701"/>
      <c r="L76" s="616"/>
      <c r="M76" s="616"/>
      <c r="N76" s="616"/>
    </row>
    <row r="77" spans="1:14">
      <c r="A77" s="659" t="s">
        <v>551</v>
      </c>
      <c r="B77" s="714">
        <f t="shared" si="13"/>
        <v>0</v>
      </c>
      <c r="C77" s="707">
        <f t="shared" si="14"/>
        <v>0</v>
      </c>
      <c r="D77" s="701">
        <v>0</v>
      </c>
      <c r="E77" s="686"/>
      <c r="F77" s="686"/>
      <c r="G77" s="701"/>
      <c r="H77" s="686"/>
      <c r="I77" s="700"/>
      <c r="J77" s="700"/>
      <c r="K77" s="700"/>
      <c r="L77" s="616"/>
      <c r="M77" s="616"/>
      <c r="N77" s="616"/>
    </row>
    <row r="78" spans="1:14" ht="13">
      <c r="A78" s="717" t="s">
        <v>552</v>
      </c>
      <c r="B78" s="718">
        <f>SUM(B72:B77)</f>
        <v>0</v>
      </c>
      <c r="C78" s="718">
        <f>SUM(C72:C77)</f>
        <v>0</v>
      </c>
      <c r="D78" s="718">
        <f>SUM(D72:D77)</f>
        <v>0</v>
      </c>
      <c r="E78" s="719"/>
      <c r="F78" s="719"/>
      <c r="G78" s="720">
        <f>SUM(G72:G77)</f>
        <v>0</v>
      </c>
      <c r="H78" s="719"/>
      <c r="I78" s="720">
        <f>SUM(I72:I77)</f>
        <v>0</v>
      </c>
      <c r="J78" s="721">
        <f>SUM(J72:J77)</f>
        <v>0</v>
      </c>
      <c r="K78" s="721">
        <f>SUM(K72:K77)</f>
        <v>0</v>
      </c>
      <c r="L78" s="616"/>
      <c r="M78" s="616"/>
      <c r="N78" s="616"/>
    </row>
    <row r="79" spans="1:14" ht="13">
      <c r="A79" s="722"/>
      <c r="B79" s="723"/>
      <c r="C79" s="724"/>
      <c r="D79" s="725"/>
      <c r="E79" s="691"/>
      <c r="F79" s="691"/>
      <c r="G79" s="691"/>
      <c r="H79" s="691"/>
      <c r="I79" s="726"/>
      <c r="J79" s="691"/>
      <c r="K79" s="692"/>
      <c r="L79" s="616"/>
      <c r="M79" s="616"/>
      <c r="N79" s="616"/>
    </row>
    <row r="80" spans="1:14" ht="13">
      <c r="A80" s="687" t="s">
        <v>553</v>
      </c>
      <c r="B80" s="661">
        <f>SUM(B72:B77,B69)</f>
        <v>0</v>
      </c>
      <c r="C80" s="661">
        <f>SUM(C72:C77,C69)</f>
        <v>0</v>
      </c>
      <c r="D80" s="661">
        <f>SUM(D72:D77,D69)</f>
        <v>0</v>
      </c>
      <c r="E80" s="662"/>
      <c r="F80" s="662"/>
      <c r="G80" s="727">
        <f>SUM(G72:G77,G69)</f>
        <v>0</v>
      </c>
      <c r="H80" s="728">
        <f>SUM(H69,H73:H77)</f>
        <v>0</v>
      </c>
      <c r="I80" s="727">
        <f>SUM(I69,I72:I77)</f>
        <v>0</v>
      </c>
      <c r="J80" s="727">
        <f>SUM(J69,J72:J77)</f>
        <v>0</v>
      </c>
      <c r="K80" s="727">
        <f>SUM(K69,K72:K77)</f>
        <v>0</v>
      </c>
      <c r="L80" s="616"/>
      <c r="M80" s="616"/>
      <c r="N80" s="616"/>
    </row>
    <row r="81" spans="1:14" ht="13">
      <c r="A81" s="729" t="s">
        <v>554</v>
      </c>
      <c r="B81" s="702"/>
      <c r="C81" s="702"/>
      <c r="D81" s="730"/>
      <c r="E81" s="702"/>
      <c r="F81" s="702"/>
      <c r="G81" s="702"/>
      <c r="H81" s="702"/>
      <c r="I81" s="702"/>
      <c r="J81" s="702"/>
      <c r="K81" s="703"/>
      <c r="L81" s="616"/>
      <c r="M81" s="616"/>
      <c r="N81" s="616"/>
    </row>
    <row r="82" spans="1:14" ht="13">
      <c r="A82" s="1081" t="s">
        <v>555</v>
      </c>
      <c r="B82" s="1082"/>
      <c r="C82" s="1082"/>
      <c r="D82" s="1082"/>
      <c r="E82" s="1082"/>
      <c r="F82" s="677"/>
      <c r="G82" s="677"/>
      <c r="H82" s="677"/>
      <c r="I82" s="677"/>
      <c r="J82" s="677"/>
      <c r="K82" s="676"/>
      <c r="L82" s="616"/>
      <c r="M82" s="616"/>
      <c r="N82" s="616"/>
    </row>
    <row r="83" spans="1:14" ht="13">
      <c r="A83" s="731"/>
      <c r="B83" s="732"/>
      <c r="C83" s="732"/>
      <c r="D83" s="732"/>
      <c r="E83" s="732"/>
      <c r="F83" s="677"/>
      <c r="G83" s="677"/>
      <c r="H83" s="677"/>
      <c r="I83" s="677"/>
      <c r="J83" s="677"/>
      <c r="K83" s="676"/>
      <c r="L83" s="616"/>
      <c r="M83" s="616"/>
      <c r="N83" s="616"/>
    </row>
    <row r="84" spans="1:14" ht="15.5">
      <c r="A84" s="733" t="s">
        <v>556</v>
      </c>
      <c r="B84" s="734"/>
      <c r="C84" s="734"/>
      <c r="D84" s="734"/>
      <c r="E84" s="618"/>
      <c r="F84" s="618"/>
      <c r="G84" s="618"/>
      <c r="H84" s="618"/>
      <c r="I84" s="618"/>
      <c r="J84" s="618"/>
      <c r="K84" s="646"/>
      <c r="L84" s="616"/>
      <c r="M84" s="616"/>
      <c r="N84" s="616"/>
    </row>
    <row r="85" spans="1:14" ht="13">
      <c r="A85" s="1073" t="s">
        <v>557</v>
      </c>
      <c r="B85" s="1074"/>
      <c r="C85" s="1074"/>
      <c r="D85" s="1074"/>
      <c r="E85" s="1074"/>
      <c r="F85" s="1074"/>
      <c r="G85" s="1074"/>
      <c r="H85" s="677"/>
      <c r="I85" s="677"/>
      <c r="J85" s="677"/>
      <c r="K85" s="676"/>
      <c r="L85" s="616"/>
      <c r="M85" s="616"/>
      <c r="N85" s="616"/>
    </row>
    <row r="86" spans="1:14">
      <c r="A86" s="735" t="s">
        <v>537</v>
      </c>
      <c r="B86" s="736">
        <f t="shared" ref="B86:K86" si="15">B56</f>
        <v>0</v>
      </c>
      <c r="C86" s="736">
        <f t="shared" si="15"/>
        <v>0</v>
      </c>
      <c r="D86" s="736">
        <f t="shared" si="15"/>
        <v>0</v>
      </c>
      <c r="E86" s="736">
        <f t="shared" si="15"/>
        <v>0</v>
      </c>
      <c r="F86" s="736">
        <f t="shared" si="15"/>
        <v>0</v>
      </c>
      <c r="G86" s="736">
        <f t="shared" si="15"/>
        <v>0</v>
      </c>
      <c r="H86" s="736">
        <f t="shared" si="15"/>
        <v>0</v>
      </c>
      <c r="I86" s="736">
        <f t="shared" si="15"/>
        <v>0</v>
      </c>
      <c r="J86" s="736">
        <f t="shared" si="15"/>
        <v>0</v>
      </c>
      <c r="K86" s="736">
        <f t="shared" si="15"/>
        <v>0</v>
      </c>
      <c r="L86" s="616"/>
      <c r="M86" s="616"/>
      <c r="N86" s="616"/>
    </row>
    <row r="87" spans="1:14">
      <c r="A87" s="737" t="s">
        <v>558</v>
      </c>
      <c r="B87" s="736">
        <f t="shared" ref="B87:K87" si="16">B78</f>
        <v>0</v>
      </c>
      <c r="C87" s="736">
        <f t="shared" si="16"/>
        <v>0</v>
      </c>
      <c r="D87" s="736">
        <f t="shared" si="16"/>
        <v>0</v>
      </c>
      <c r="E87" s="736">
        <f t="shared" si="16"/>
        <v>0</v>
      </c>
      <c r="F87" s="736">
        <f t="shared" si="16"/>
        <v>0</v>
      </c>
      <c r="G87" s="736">
        <f t="shared" si="16"/>
        <v>0</v>
      </c>
      <c r="H87" s="736">
        <f t="shared" si="16"/>
        <v>0</v>
      </c>
      <c r="I87" s="736">
        <f t="shared" si="16"/>
        <v>0</v>
      </c>
      <c r="J87" s="736">
        <f t="shared" si="16"/>
        <v>0</v>
      </c>
      <c r="K87" s="736">
        <f t="shared" si="16"/>
        <v>0</v>
      </c>
      <c r="L87" s="616"/>
      <c r="M87" s="616"/>
      <c r="N87" s="616"/>
    </row>
    <row r="88" spans="1:14">
      <c r="A88" s="737"/>
      <c r="B88" s="736"/>
      <c r="C88" s="736"/>
      <c r="D88" s="736"/>
      <c r="E88" s="736"/>
      <c r="F88" s="736"/>
      <c r="G88" s="736"/>
      <c r="H88" s="736"/>
      <c r="I88" s="736"/>
      <c r="J88" s="736"/>
      <c r="K88" s="736"/>
      <c r="L88" s="616"/>
      <c r="M88" s="616"/>
      <c r="N88" s="616"/>
    </row>
    <row r="89" spans="1:14" ht="15.5">
      <c r="A89" s="738" t="s">
        <v>44</v>
      </c>
      <c r="B89" s="739">
        <f t="shared" ref="B89:K89" si="17">B86+B87</f>
        <v>0</v>
      </c>
      <c r="C89" s="739">
        <f t="shared" si="17"/>
        <v>0</v>
      </c>
      <c r="D89" s="739">
        <f t="shared" si="17"/>
        <v>0</v>
      </c>
      <c r="E89" s="739">
        <f t="shared" si="17"/>
        <v>0</v>
      </c>
      <c r="F89" s="739">
        <f t="shared" si="17"/>
        <v>0</v>
      </c>
      <c r="G89" s="739">
        <f t="shared" si="17"/>
        <v>0</v>
      </c>
      <c r="H89" s="739">
        <f t="shared" si="17"/>
        <v>0</v>
      </c>
      <c r="I89" s="739">
        <f t="shared" si="17"/>
        <v>0</v>
      </c>
      <c r="J89" s="739">
        <f t="shared" si="17"/>
        <v>0</v>
      </c>
      <c r="K89" s="739">
        <f t="shared" si="17"/>
        <v>0</v>
      </c>
      <c r="L89" s="616"/>
      <c r="M89" s="616"/>
      <c r="N89" s="616"/>
    </row>
    <row r="90" spans="1:14" ht="15.5">
      <c r="A90" s="740" t="s">
        <v>559</v>
      </c>
      <c r="B90" s="741" t="e">
        <f>B89/$B$6</f>
        <v>#DIV/0!</v>
      </c>
      <c r="C90" s="741" t="e">
        <f t="shared" ref="C90:K90" si="18">C89/$B$6</f>
        <v>#DIV/0!</v>
      </c>
      <c r="D90" s="741" t="e">
        <f t="shared" si="18"/>
        <v>#DIV/0!</v>
      </c>
      <c r="E90" s="741" t="e">
        <f t="shared" si="18"/>
        <v>#DIV/0!</v>
      </c>
      <c r="F90" s="741" t="e">
        <f t="shared" si="18"/>
        <v>#DIV/0!</v>
      </c>
      <c r="G90" s="741" t="e">
        <f t="shared" si="18"/>
        <v>#DIV/0!</v>
      </c>
      <c r="H90" s="741" t="e">
        <f t="shared" si="18"/>
        <v>#DIV/0!</v>
      </c>
      <c r="I90" s="741" t="e">
        <f t="shared" si="18"/>
        <v>#DIV/0!</v>
      </c>
      <c r="J90" s="741" t="e">
        <f t="shared" si="18"/>
        <v>#DIV/0!</v>
      </c>
      <c r="K90" s="741" t="e">
        <f t="shared" si="18"/>
        <v>#DIV/0!</v>
      </c>
      <c r="L90" s="616"/>
      <c r="M90" s="616"/>
      <c r="N90" s="616"/>
    </row>
    <row r="91" spans="1:14" ht="15.5">
      <c r="A91" s="740" t="s">
        <v>560</v>
      </c>
      <c r="B91" s="741" t="e">
        <f>B89/$B$5</f>
        <v>#DIV/0!</v>
      </c>
      <c r="C91" s="741" t="e">
        <f t="shared" ref="C91:K91" si="19">C89/$B$5</f>
        <v>#DIV/0!</v>
      </c>
      <c r="D91" s="741" t="e">
        <f t="shared" si="19"/>
        <v>#DIV/0!</v>
      </c>
      <c r="E91" s="741" t="e">
        <f t="shared" si="19"/>
        <v>#DIV/0!</v>
      </c>
      <c r="F91" s="741" t="e">
        <f t="shared" si="19"/>
        <v>#DIV/0!</v>
      </c>
      <c r="G91" s="741" t="e">
        <f t="shared" si="19"/>
        <v>#DIV/0!</v>
      </c>
      <c r="H91" s="741" t="e">
        <f t="shared" si="19"/>
        <v>#DIV/0!</v>
      </c>
      <c r="I91" s="741" t="e">
        <f t="shared" si="19"/>
        <v>#DIV/0!</v>
      </c>
      <c r="J91" s="741" t="e">
        <f t="shared" si="19"/>
        <v>#DIV/0!</v>
      </c>
      <c r="K91" s="741" t="e">
        <f t="shared" si="19"/>
        <v>#DIV/0!</v>
      </c>
      <c r="L91" s="616"/>
      <c r="M91" s="616"/>
      <c r="N91" s="616"/>
    </row>
    <row r="92" spans="1:14">
      <c r="A92" s="742"/>
      <c r="B92" s="742"/>
      <c r="C92" s="742"/>
      <c r="D92" s="742"/>
      <c r="E92" s="743" t="s">
        <v>171</v>
      </c>
      <c r="F92" s="742"/>
      <c r="G92" s="742"/>
      <c r="H92" s="742"/>
      <c r="I92" s="616"/>
      <c r="J92" s="616"/>
      <c r="K92" s="616"/>
      <c r="L92" s="616"/>
      <c r="M92" s="616"/>
      <c r="N92" s="616"/>
    </row>
    <row r="93" spans="1:14">
      <c r="A93" s="744"/>
      <c r="B93" s="745"/>
      <c r="C93" s="745"/>
      <c r="D93" s="745"/>
      <c r="E93" s="745"/>
      <c r="F93" s="745"/>
      <c r="G93" s="746"/>
      <c r="H93" s="745"/>
      <c r="I93" s="745"/>
      <c r="J93" s="745"/>
      <c r="K93" s="745"/>
      <c r="L93" s="745"/>
      <c r="M93" s="616"/>
      <c r="N93" s="616"/>
    </row>
    <row r="94" spans="1:14">
      <c r="A94" s="616"/>
      <c r="B94" s="616"/>
      <c r="C94" s="616"/>
      <c r="D94" s="616"/>
      <c r="E94" s="616"/>
      <c r="F94" s="616"/>
      <c r="G94" s="616"/>
      <c r="H94" s="616"/>
      <c r="I94" s="616"/>
      <c r="J94" s="616"/>
      <c r="K94" s="616"/>
      <c r="L94" s="616"/>
      <c r="M94" s="616"/>
      <c r="N94" s="616"/>
    </row>
    <row r="95" spans="1:14">
      <c r="A95" s="616"/>
      <c r="B95" s="616"/>
      <c r="C95" s="616"/>
      <c r="D95" s="616"/>
      <c r="E95" s="616"/>
      <c r="F95" s="616"/>
      <c r="G95" s="616"/>
      <c r="H95" s="616"/>
      <c r="I95" s="616"/>
      <c r="J95" s="616"/>
      <c r="K95" s="616"/>
      <c r="L95" s="616"/>
      <c r="M95" s="616"/>
      <c r="N95" s="616"/>
    </row>
    <row r="96" spans="1:14">
      <c r="A96" s="616"/>
      <c r="B96" s="616"/>
      <c r="C96" s="616"/>
      <c r="D96" s="616"/>
      <c r="E96" s="616"/>
      <c r="F96" s="616"/>
      <c r="G96" s="616"/>
      <c r="H96" s="616"/>
      <c r="I96" s="616"/>
      <c r="J96" s="616"/>
      <c r="K96" s="616"/>
      <c r="L96" s="616"/>
      <c r="M96" s="616"/>
      <c r="N96" s="616"/>
    </row>
    <row r="97" spans="1:14">
      <c r="A97" s="616"/>
      <c r="B97" s="616"/>
      <c r="C97" s="616"/>
      <c r="D97" s="616"/>
      <c r="E97" s="616"/>
      <c r="F97" s="616"/>
      <c r="G97" s="616"/>
      <c r="H97" s="616"/>
      <c r="I97" s="616"/>
      <c r="J97" s="616"/>
      <c r="K97" s="616"/>
      <c r="L97" s="616"/>
      <c r="M97" s="616"/>
      <c r="N97" s="616"/>
    </row>
    <row r="98" spans="1:14">
      <c r="A98" s="616"/>
      <c r="B98" s="616"/>
      <c r="C98" s="616"/>
      <c r="D98" s="616"/>
      <c r="E98" s="616"/>
      <c r="F98" s="616"/>
      <c r="G98" s="616"/>
      <c r="H98" s="616"/>
      <c r="I98" s="616"/>
      <c r="J98" s="616"/>
      <c r="K98" s="616"/>
      <c r="L98" s="616"/>
      <c r="M98" s="616"/>
      <c r="N98" s="616"/>
    </row>
    <row r="99" spans="1:14">
      <c r="A99" s="616"/>
      <c r="B99" s="616"/>
      <c r="C99" s="616"/>
      <c r="D99" s="616"/>
      <c r="E99" s="616"/>
      <c r="F99" s="616"/>
      <c r="G99" s="616"/>
      <c r="H99" s="616"/>
      <c r="I99" s="616"/>
      <c r="J99" s="616"/>
      <c r="K99" s="616"/>
      <c r="L99" s="616"/>
      <c r="M99" s="616"/>
      <c r="N99" s="616"/>
    </row>
    <row r="100" spans="1:14">
      <c r="A100" s="616"/>
      <c r="B100" s="616"/>
      <c r="C100" s="616"/>
      <c r="D100" s="616"/>
      <c r="E100" s="616"/>
      <c r="F100" s="616"/>
      <c r="G100" s="616"/>
      <c r="H100" s="616"/>
      <c r="I100" s="616"/>
      <c r="J100" s="616"/>
      <c r="K100" s="616"/>
      <c r="L100" s="616"/>
      <c r="M100" s="616"/>
      <c r="N100" s="616"/>
    </row>
    <row r="101" spans="1:14">
      <c r="A101" s="616"/>
      <c r="B101" s="616"/>
      <c r="C101" s="616"/>
      <c r="D101" s="616"/>
      <c r="E101" s="616"/>
      <c r="F101" s="616"/>
      <c r="G101" s="616"/>
      <c r="H101" s="616"/>
      <c r="I101" s="616"/>
      <c r="J101" s="616"/>
      <c r="K101" s="616"/>
      <c r="L101" s="616"/>
      <c r="M101" s="616"/>
      <c r="N101" s="616"/>
    </row>
    <row r="102" spans="1:14">
      <c r="A102" s="616"/>
      <c r="B102" s="616"/>
      <c r="C102" s="616"/>
      <c r="D102" s="616"/>
      <c r="E102" s="616"/>
      <c r="F102" s="616"/>
      <c r="G102" s="616"/>
      <c r="H102" s="616"/>
      <c r="I102" s="616"/>
      <c r="J102" s="616"/>
      <c r="K102" s="616"/>
      <c r="L102" s="616"/>
      <c r="M102" s="616"/>
      <c r="N102" s="616"/>
    </row>
    <row r="103" spans="1:14">
      <c r="A103" s="616"/>
      <c r="B103" s="616"/>
      <c r="C103" s="616"/>
      <c r="D103" s="616"/>
      <c r="E103" s="616"/>
      <c r="F103" s="616"/>
      <c r="G103" s="616"/>
      <c r="H103" s="616"/>
      <c r="I103" s="616"/>
      <c r="J103" s="616"/>
      <c r="K103" s="616"/>
      <c r="L103" s="616"/>
      <c r="M103" s="616"/>
      <c r="N103" s="616"/>
    </row>
    <row r="104" spans="1:14">
      <c r="A104" s="616"/>
      <c r="B104" s="616"/>
      <c r="C104" s="616"/>
      <c r="D104" s="616"/>
      <c r="E104" s="616"/>
      <c r="F104" s="616"/>
      <c r="G104" s="616"/>
      <c r="H104" s="616"/>
      <c r="I104" s="616"/>
      <c r="J104" s="616"/>
      <c r="K104" s="616"/>
      <c r="L104" s="616"/>
      <c r="M104" s="616"/>
      <c r="N104" s="616"/>
    </row>
    <row r="105" spans="1:14">
      <c r="A105" s="616"/>
      <c r="B105" s="616"/>
      <c r="C105" s="616"/>
      <c r="D105" s="616"/>
      <c r="E105" s="616"/>
      <c r="F105" s="616"/>
      <c r="G105" s="616"/>
      <c r="H105" s="616"/>
      <c r="I105" s="616"/>
      <c r="J105" s="616"/>
      <c r="K105" s="616"/>
      <c r="L105" s="616"/>
      <c r="M105" s="616"/>
      <c r="N105" s="616"/>
    </row>
    <row r="106" spans="1:14">
      <c r="A106" s="616"/>
      <c r="B106" s="616"/>
      <c r="C106" s="616"/>
      <c r="D106" s="616"/>
      <c r="E106" s="616"/>
      <c r="F106" s="616"/>
      <c r="G106" s="616"/>
      <c r="H106" s="616"/>
      <c r="I106" s="616"/>
      <c r="J106" s="616"/>
      <c r="K106" s="616"/>
      <c r="L106" s="616"/>
      <c r="M106" s="616"/>
      <c r="N106" s="616"/>
    </row>
    <row r="107" spans="1:14">
      <c r="A107" s="616"/>
      <c r="B107" s="616"/>
      <c r="C107" s="616"/>
      <c r="D107" s="616"/>
      <c r="E107" s="616"/>
      <c r="F107" s="616"/>
      <c r="G107" s="616"/>
      <c r="H107" s="616"/>
      <c r="I107" s="616"/>
      <c r="J107" s="616"/>
      <c r="K107" s="616"/>
      <c r="L107" s="616"/>
      <c r="M107" s="616"/>
      <c r="N107" s="616"/>
    </row>
    <row r="108" spans="1:14">
      <c r="A108" s="616"/>
      <c r="B108" s="616"/>
      <c r="C108" s="616"/>
      <c r="D108" s="616"/>
      <c r="E108" s="616"/>
      <c r="F108" s="616"/>
      <c r="G108" s="616"/>
      <c r="H108" s="616"/>
      <c r="I108" s="616"/>
      <c r="J108" s="616"/>
      <c r="K108" s="616"/>
      <c r="L108" s="616"/>
      <c r="M108" s="616"/>
      <c r="N108" s="616"/>
    </row>
    <row r="109" spans="1:14">
      <c r="A109" s="616"/>
      <c r="B109" s="616"/>
      <c r="C109" s="616"/>
      <c r="D109" s="616"/>
      <c r="E109" s="616"/>
      <c r="F109" s="616"/>
      <c r="G109" s="616"/>
      <c r="H109" s="616"/>
      <c r="I109" s="616"/>
      <c r="J109" s="616"/>
      <c r="K109" s="616"/>
      <c r="L109" s="616"/>
      <c r="M109" s="616"/>
      <c r="N109" s="616"/>
    </row>
    <row r="110" spans="1:14">
      <c r="A110" s="616"/>
      <c r="B110" s="616"/>
      <c r="C110" s="616"/>
      <c r="D110" s="616"/>
      <c r="E110" s="616"/>
      <c r="F110" s="616"/>
      <c r="G110" s="616"/>
      <c r="H110" s="616"/>
      <c r="I110" s="616"/>
      <c r="J110" s="616"/>
      <c r="K110" s="616"/>
      <c r="L110" s="616"/>
      <c r="M110" s="616"/>
      <c r="N110" s="616"/>
    </row>
    <row r="111" spans="1:14">
      <c r="A111" s="616"/>
      <c r="B111" s="616"/>
      <c r="C111" s="616"/>
      <c r="D111" s="616"/>
      <c r="E111" s="616"/>
      <c r="F111" s="616"/>
      <c r="G111" s="616"/>
      <c r="H111" s="616"/>
      <c r="I111" s="616"/>
      <c r="J111" s="616"/>
      <c r="K111" s="616"/>
      <c r="L111" s="616"/>
      <c r="M111" s="616"/>
      <c r="N111" s="616"/>
    </row>
    <row r="112" spans="1:14">
      <c r="A112" s="616"/>
      <c r="B112" s="616"/>
      <c r="C112" s="616"/>
      <c r="D112" s="616"/>
      <c r="E112" s="616"/>
      <c r="F112" s="616"/>
      <c r="G112" s="616"/>
      <c r="H112" s="616"/>
      <c r="I112" s="616"/>
      <c r="J112" s="616"/>
      <c r="K112" s="616"/>
      <c r="L112" s="616"/>
      <c r="M112" s="616"/>
      <c r="N112" s="616"/>
    </row>
    <row r="113" spans="1:14">
      <c r="A113" s="616"/>
      <c r="B113" s="616"/>
      <c r="C113" s="616"/>
      <c r="D113" s="616"/>
      <c r="E113" s="616"/>
      <c r="F113" s="616"/>
      <c r="G113" s="616"/>
      <c r="H113" s="616"/>
      <c r="I113" s="616"/>
      <c r="J113" s="616"/>
      <c r="K113" s="616"/>
      <c r="L113" s="616"/>
      <c r="M113" s="616"/>
      <c r="N113" s="616"/>
    </row>
    <row r="114" spans="1:14">
      <c r="A114" s="616"/>
      <c r="B114" s="616"/>
      <c r="C114" s="616"/>
      <c r="D114" s="616"/>
      <c r="E114" s="616"/>
      <c r="F114" s="616"/>
      <c r="G114" s="616"/>
      <c r="H114" s="616"/>
      <c r="I114" s="616"/>
      <c r="J114" s="616"/>
      <c r="K114" s="616"/>
      <c r="L114" s="616"/>
      <c r="M114" s="616"/>
      <c r="N114" s="616"/>
    </row>
    <row r="115" spans="1:14">
      <c r="A115" s="616"/>
      <c r="B115" s="616"/>
      <c r="C115" s="616"/>
      <c r="D115" s="616"/>
      <c r="E115" s="616"/>
      <c r="F115" s="616"/>
      <c r="G115" s="616"/>
      <c r="H115" s="616"/>
      <c r="I115" s="616"/>
      <c r="J115" s="616"/>
      <c r="K115" s="616"/>
      <c r="L115" s="616"/>
      <c r="M115" s="616"/>
      <c r="N115" s="616"/>
    </row>
    <row r="116" spans="1:14">
      <c r="A116" s="616"/>
      <c r="B116" s="616"/>
      <c r="C116" s="616"/>
      <c r="D116" s="616"/>
      <c r="E116" s="616"/>
      <c r="F116" s="616"/>
      <c r="G116" s="616"/>
      <c r="H116" s="616"/>
      <c r="I116" s="616"/>
      <c r="J116" s="616"/>
      <c r="K116" s="616"/>
      <c r="L116" s="616"/>
      <c r="M116" s="616"/>
      <c r="N116" s="616"/>
    </row>
    <row r="117" spans="1:14">
      <c r="A117" s="616"/>
      <c r="B117" s="616"/>
      <c r="C117" s="616"/>
      <c r="D117" s="616"/>
      <c r="E117" s="616"/>
      <c r="F117" s="616"/>
      <c r="G117" s="616"/>
      <c r="H117" s="616"/>
      <c r="I117" s="616"/>
      <c r="J117" s="616"/>
      <c r="K117" s="616"/>
      <c r="L117" s="616"/>
      <c r="M117" s="616"/>
      <c r="N117" s="616"/>
    </row>
    <row r="118" spans="1:14">
      <c r="A118" s="616"/>
      <c r="B118" s="616"/>
      <c r="C118" s="616"/>
      <c r="D118" s="616"/>
      <c r="E118" s="616"/>
      <c r="F118" s="616"/>
      <c r="G118" s="616"/>
      <c r="H118" s="616"/>
      <c r="I118" s="616"/>
      <c r="J118" s="616"/>
      <c r="K118" s="616"/>
      <c r="L118" s="616"/>
      <c r="M118" s="616"/>
      <c r="N118" s="616"/>
    </row>
    <row r="119" spans="1:14">
      <c r="A119" s="616"/>
      <c r="B119" s="616"/>
      <c r="C119" s="616"/>
      <c r="D119" s="616"/>
      <c r="E119" s="616"/>
      <c r="F119" s="616"/>
      <c r="G119" s="616"/>
      <c r="H119" s="616"/>
      <c r="I119" s="616"/>
      <c r="J119" s="616"/>
      <c r="K119" s="616"/>
      <c r="L119" s="616"/>
      <c r="M119" s="616"/>
      <c r="N119" s="616"/>
    </row>
    <row r="120" spans="1:14">
      <c r="A120" s="616"/>
      <c r="B120" s="616"/>
      <c r="C120" s="616"/>
      <c r="D120" s="616"/>
      <c r="E120" s="616"/>
      <c r="F120" s="616"/>
      <c r="G120" s="616"/>
      <c r="H120" s="616"/>
      <c r="I120" s="616"/>
      <c r="J120" s="616"/>
      <c r="K120" s="616"/>
      <c r="L120" s="616"/>
      <c r="M120" s="616"/>
      <c r="N120" s="616"/>
    </row>
    <row r="121" spans="1:14">
      <c r="A121" s="616"/>
      <c r="B121" s="616"/>
      <c r="C121" s="616"/>
      <c r="D121" s="616"/>
      <c r="E121" s="616"/>
      <c r="F121" s="616"/>
      <c r="G121" s="616"/>
      <c r="H121" s="616"/>
      <c r="I121" s="616"/>
      <c r="J121" s="616"/>
      <c r="K121" s="616"/>
      <c r="L121" s="616"/>
      <c r="M121" s="616"/>
      <c r="N121" s="616"/>
    </row>
    <row r="122" spans="1:14">
      <c r="A122" s="616"/>
      <c r="B122" s="616"/>
      <c r="C122" s="616"/>
      <c r="D122" s="616"/>
      <c r="E122" s="616"/>
      <c r="F122" s="616"/>
      <c r="G122" s="616"/>
      <c r="H122" s="616"/>
      <c r="I122" s="616"/>
      <c r="J122" s="616"/>
      <c r="K122" s="616"/>
      <c r="L122" s="616"/>
      <c r="M122" s="616"/>
      <c r="N122" s="616"/>
    </row>
    <row r="123" spans="1:14">
      <c r="A123" s="616"/>
      <c r="B123" s="616"/>
      <c r="C123" s="616"/>
      <c r="D123" s="616"/>
      <c r="E123" s="616"/>
      <c r="F123" s="616"/>
      <c r="G123" s="616"/>
      <c r="H123" s="616"/>
      <c r="I123" s="616"/>
      <c r="J123" s="616"/>
      <c r="K123" s="616"/>
      <c r="L123" s="616"/>
      <c r="M123" s="616"/>
      <c r="N123" s="616"/>
    </row>
    <row r="124" spans="1:14">
      <c r="A124" s="616"/>
      <c r="B124" s="616"/>
      <c r="C124" s="616"/>
      <c r="D124" s="616"/>
      <c r="E124" s="616"/>
      <c r="F124" s="616"/>
      <c r="G124" s="616"/>
      <c r="H124" s="616"/>
      <c r="I124" s="616"/>
      <c r="J124" s="616"/>
      <c r="K124" s="616"/>
      <c r="L124" s="616"/>
      <c r="M124" s="616"/>
      <c r="N124" s="616"/>
    </row>
    <row r="125" spans="1:14">
      <c r="A125" s="616"/>
      <c r="B125" s="616"/>
      <c r="C125" s="616"/>
      <c r="D125" s="616"/>
      <c r="E125" s="616"/>
      <c r="F125" s="616"/>
      <c r="G125" s="616"/>
      <c r="H125" s="616"/>
      <c r="I125" s="616"/>
      <c r="J125" s="616"/>
      <c r="K125" s="616"/>
      <c r="L125" s="616"/>
      <c r="M125" s="616"/>
      <c r="N125" s="616"/>
    </row>
    <row r="126" spans="1:14">
      <c r="A126" s="616"/>
      <c r="B126" s="616"/>
      <c r="C126" s="616"/>
      <c r="D126" s="616"/>
      <c r="E126" s="616"/>
      <c r="F126" s="616"/>
      <c r="G126" s="616"/>
      <c r="H126" s="616"/>
      <c r="I126" s="616"/>
      <c r="J126" s="616"/>
      <c r="K126" s="616"/>
      <c r="L126" s="616"/>
      <c r="M126" s="616"/>
      <c r="N126" s="616"/>
    </row>
    <row r="127" spans="1:14">
      <c r="A127" s="616"/>
      <c r="B127" s="616"/>
      <c r="C127" s="616"/>
      <c r="D127" s="616"/>
      <c r="E127" s="616"/>
      <c r="F127" s="616"/>
      <c r="G127" s="616"/>
      <c r="H127" s="616"/>
      <c r="I127" s="616"/>
      <c r="J127" s="616"/>
      <c r="K127" s="616"/>
      <c r="L127" s="616"/>
      <c r="M127" s="616"/>
      <c r="N127" s="616"/>
    </row>
    <row r="128" spans="1:14">
      <c r="A128" s="616"/>
      <c r="B128" s="616"/>
      <c r="C128" s="616"/>
      <c r="D128" s="616"/>
      <c r="E128" s="616"/>
      <c r="F128" s="616"/>
      <c r="G128" s="616"/>
      <c r="H128" s="616"/>
      <c r="I128" s="616"/>
      <c r="J128" s="616"/>
      <c r="K128" s="616"/>
      <c r="L128" s="616"/>
      <c r="M128" s="616"/>
      <c r="N128" s="616"/>
    </row>
    <row r="129" spans="1:14">
      <c r="A129" s="616"/>
      <c r="B129" s="616"/>
      <c r="C129" s="616"/>
      <c r="D129" s="616"/>
      <c r="E129" s="616"/>
      <c r="F129" s="616"/>
      <c r="G129" s="616"/>
      <c r="H129" s="616"/>
      <c r="I129" s="616"/>
      <c r="J129" s="616"/>
      <c r="K129" s="616"/>
      <c r="L129" s="616"/>
      <c r="M129" s="616"/>
      <c r="N129" s="616"/>
    </row>
    <row r="130" spans="1:14">
      <c r="A130" s="616"/>
      <c r="B130" s="616"/>
      <c r="C130" s="616"/>
      <c r="D130" s="616"/>
      <c r="E130" s="616"/>
      <c r="F130" s="616"/>
      <c r="G130" s="616"/>
      <c r="H130" s="616"/>
      <c r="I130" s="616"/>
      <c r="J130" s="616"/>
      <c r="K130" s="616"/>
      <c r="L130" s="616"/>
      <c r="M130" s="616"/>
      <c r="N130" s="616"/>
    </row>
    <row r="131" spans="1:14">
      <c r="A131" s="616"/>
      <c r="B131" s="616"/>
      <c r="C131" s="616"/>
      <c r="D131" s="616"/>
      <c r="E131" s="616"/>
      <c r="F131" s="616"/>
      <c r="G131" s="616"/>
      <c r="H131" s="616"/>
      <c r="I131" s="616"/>
      <c r="J131" s="616"/>
      <c r="K131" s="616"/>
      <c r="L131" s="616"/>
      <c r="M131" s="616"/>
      <c r="N131" s="616"/>
    </row>
    <row r="132" spans="1:14">
      <c r="A132" s="616"/>
      <c r="B132" s="616"/>
      <c r="C132" s="616"/>
      <c r="D132" s="616"/>
      <c r="E132" s="616"/>
      <c r="F132" s="616"/>
      <c r="G132" s="616"/>
      <c r="H132" s="616"/>
      <c r="I132" s="616"/>
      <c r="J132" s="616"/>
      <c r="K132" s="616"/>
      <c r="L132" s="616"/>
      <c r="M132" s="616"/>
      <c r="N132" s="616"/>
    </row>
    <row r="133" spans="1:14">
      <c r="A133" s="616"/>
      <c r="B133" s="616"/>
      <c r="C133" s="616"/>
      <c r="D133" s="616"/>
      <c r="E133" s="616"/>
      <c r="F133" s="616"/>
      <c r="G133" s="616"/>
      <c r="H133" s="616"/>
      <c r="I133" s="616"/>
      <c r="J133" s="616"/>
      <c r="K133" s="616"/>
      <c r="L133" s="616"/>
      <c r="M133" s="616"/>
      <c r="N133" s="616"/>
    </row>
    <row r="134" spans="1:14">
      <c r="A134" s="616"/>
      <c r="B134" s="616"/>
      <c r="C134" s="616"/>
      <c r="D134" s="616"/>
      <c r="E134" s="616"/>
      <c r="F134" s="616"/>
      <c r="G134" s="616"/>
      <c r="H134" s="616"/>
      <c r="I134" s="616"/>
      <c r="J134" s="616"/>
      <c r="K134" s="616"/>
      <c r="L134" s="616"/>
      <c r="M134" s="616"/>
      <c r="N134" s="616"/>
    </row>
    <row r="135" spans="1:14">
      <c r="A135" s="616"/>
      <c r="B135" s="616"/>
      <c r="C135" s="616"/>
      <c r="D135" s="616"/>
      <c r="E135" s="616"/>
      <c r="F135" s="616"/>
      <c r="G135" s="616"/>
      <c r="H135" s="616"/>
      <c r="I135" s="616"/>
      <c r="J135" s="616"/>
      <c r="K135" s="616"/>
      <c r="L135" s="616"/>
      <c r="M135" s="616"/>
      <c r="N135" s="616"/>
    </row>
    <row r="136" spans="1:14">
      <c r="A136" s="616"/>
      <c r="B136" s="616"/>
      <c r="C136" s="616"/>
      <c r="D136" s="616"/>
      <c r="E136" s="616"/>
      <c r="F136" s="616"/>
      <c r="G136" s="616"/>
      <c r="H136" s="616"/>
      <c r="I136" s="616"/>
      <c r="J136" s="616"/>
      <c r="K136" s="616"/>
      <c r="L136" s="616"/>
      <c r="M136" s="616"/>
      <c r="N136" s="616"/>
    </row>
    <row r="137" spans="1:14">
      <c r="A137" s="616"/>
      <c r="B137" s="616"/>
      <c r="C137" s="616"/>
      <c r="D137" s="616"/>
      <c r="E137" s="616"/>
      <c r="F137" s="616"/>
      <c r="G137" s="616"/>
      <c r="H137" s="616"/>
      <c r="I137" s="616"/>
      <c r="J137" s="616"/>
      <c r="K137" s="616"/>
      <c r="L137" s="616"/>
      <c r="M137" s="616"/>
      <c r="N137" s="616"/>
    </row>
    <row r="138" spans="1:14">
      <c r="A138" s="616"/>
      <c r="B138" s="616"/>
      <c r="C138" s="616"/>
      <c r="D138" s="616"/>
      <c r="E138" s="616"/>
      <c r="F138" s="616"/>
      <c r="G138" s="616"/>
      <c r="H138" s="616"/>
      <c r="I138" s="616"/>
      <c r="J138" s="616"/>
      <c r="K138" s="616"/>
      <c r="L138" s="616"/>
      <c r="M138" s="616"/>
      <c r="N138" s="616"/>
    </row>
    <row r="139" spans="1:14">
      <c r="A139" s="616"/>
      <c r="B139" s="616"/>
      <c r="C139" s="616"/>
      <c r="D139" s="616"/>
      <c r="E139" s="616"/>
      <c r="F139" s="616"/>
      <c r="G139" s="616"/>
      <c r="H139" s="616"/>
      <c r="I139" s="616"/>
      <c r="J139" s="616"/>
      <c r="K139" s="616"/>
      <c r="L139" s="616"/>
      <c r="M139" s="616"/>
      <c r="N139" s="616"/>
    </row>
    <row r="140" spans="1:14">
      <c r="A140" s="616"/>
      <c r="B140" s="616"/>
      <c r="C140" s="616"/>
      <c r="D140" s="616"/>
      <c r="E140" s="616"/>
      <c r="F140" s="616"/>
      <c r="G140" s="616"/>
      <c r="H140" s="616"/>
      <c r="I140" s="616"/>
      <c r="J140" s="616"/>
      <c r="K140" s="616"/>
      <c r="L140" s="616"/>
      <c r="M140" s="616"/>
      <c r="N140" s="616"/>
    </row>
    <row r="141" spans="1:14">
      <c r="A141" s="616"/>
      <c r="B141" s="616"/>
      <c r="C141" s="616"/>
      <c r="D141" s="616"/>
      <c r="E141" s="616"/>
      <c r="F141" s="616"/>
      <c r="G141" s="616"/>
      <c r="H141" s="616"/>
      <c r="I141" s="616"/>
      <c r="J141" s="616"/>
      <c r="K141" s="616"/>
      <c r="L141" s="616"/>
      <c r="M141" s="616"/>
      <c r="N141" s="616"/>
    </row>
    <row r="142" spans="1:14">
      <c r="A142" s="616"/>
      <c r="B142" s="616"/>
      <c r="C142" s="616"/>
      <c r="D142" s="616"/>
      <c r="E142" s="616"/>
      <c r="F142" s="616"/>
      <c r="G142" s="616"/>
      <c r="H142" s="616"/>
      <c r="I142" s="616"/>
      <c r="J142" s="616"/>
      <c r="K142" s="616"/>
      <c r="L142" s="616"/>
      <c r="M142" s="616"/>
      <c r="N142" s="616"/>
    </row>
    <row r="143" spans="1:14">
      <c r="A143" s="616"/>
      <c r="B143" s="616"/>
      <c r="C143" s="616"/>
      <c r="D143" s="616"/>
      <c r="E143" s="616"/>
      <c r="F143" s="616"/>
      <c r="G143" s="616"/>
      <c r="H143" s="616"/>
      <c r="I143" s="616"/>
      <c r="J143" s="616"/>
      <c r="K143" s="616"/>
      <c r="L143" s="616"/>
      <c r="M143" s="616"/>
      <c r="N143" s="616"/>
    </row>
    <row r="144" spans="1:14">
      <c r="A144" s="616"/>
      <c r="B144" s="616"/>
      <c r="C144" s="616"/>
      <c r="D144" s="616"/>
      <c r="E144" s="616"/>
      <c r="F144" s="616"/>
      <c r="G144" s="616"/>
      <c r="H144" s="616"/>
      <c r="I144" s="616"/>
      <c r="J144" s="616"/>
      <c r="K144" s="616"/>
      <c r="L144" s="616"/>
      <c r="M144" s="616"/>
      <c r="N144" s="616"/>
    </row>
    <row r="145" spans="1:14">
      <c r="A145" s="616"/>
      <c r="B145" s="616"/>
      <c r="C145" s="616"/>
      <c r="D145" s="616"/>
      <c r="E145" s="616"/>
      <c r="F145" s="616"/>
      <c r="G145" s="616"/>
      <c r="H145" s="616"/>
      <c r="I145" s="616"/>
      <c r="J145" s="616"/>
      <c r="K145" s="616"/>
      <c r="L145" s="616"/>
      <c r="M145" s="616"/>
      <c r="N145" s="616"/>
    </row>
    <row r="146" spans="1:14">
      <c r="A146" s="616"/>
      <c r="B146" s="616"/>
      <c r="C146" s="616"/>
      <c r="D146" s="616"/>
      <c r="E146" s="616"/>
      <c r="F146" s="616"/>
      <c r="G146" s="616"/>
      <c r="H146" s="616"/>
      <c r="I146" s="616"/>
      <c r="J146" s="616"/>
      <c r="K146" s="616"/>
      <c r="L146" s="616"/>
      <c r="M146" s="616"/>
      <c r="N146" s="616"/>
    </row>
    <row r="147" spans="1:14">
      <c r="A147" s="616"/>
      <c r="B147" s="616"/>
      <c r="C147" s="616"/>
      <c r="D147" s="616"/>
      <c r="E147" s="616"/>
      <c r="F147" s="616"/>
      <c r="G147" s="616"/>
      <c r="H147" s="616"/>
      <c r="I147" s="616"/>
      <c r="J147" s="616"/>
      <c r="K147" s="616"/>
      <c r="L147" s="616"/>
      <c r="M147" s="616"/>
      <c r="N147" s="616"/>
    </row>
    <row r="148" spans="1:14">
      <c r="A148" s="616"/>
      <c r="B148" s="616"/>
      <c r="C148" s="616"/>
      <c r="D148" s="616"/>
      <c r="E148" s="616"/>
      <c r="F148" s="616"/>
      <c r="G148" s="616"/>
      <c r="H148" s="616"/>
      <c r="I148" s="616"/>
      <c r="J148" s="616"/>
      <c r="K148" s="616"/>
      <c r="L148" s="616"/>
      <c r="M148" s="616"/>
      <c r="N148" s="616"/>
    </row>
    <row r="149" spans="1:14">
      <c r="A149" s="616"/>
      <c r="B149" s="616"/>
      <c r="C149" s="616"/>
      <c r="D149" s="616"/>
      <c r="E149" s="616"/>
      <c r="F149" s="616"/>
      <c r="G149" s="616"/>
      <c r="H149" s="616"/>
      <c r="I149" s="616"/>
      <c r="J149" s="616"/>
      <c r="K149" s="616"/>
      <c r="L149" s="616"/>
      <c r="M149" s="616"/>
      <c r="N149" s="616"/>
    </row>
    <row r="150" spans="1:14">
      <c r="A150" s="616"/>
      <c r="B150" s="616"/>
      <c r="C150" s="616"/>
      <c r="D150" s="616"/>
      <c r="E150" s="616"/>
      <c r="F150" s="616"/>
      <c r="G150" s="616"/>
      <c r="H150" s="616"/>
      <c r="I150" s="616"/>
      <c r="J150" s="616"/>
      <c r="K150" s="616"/>
      <c r="L150" s="616"/>
      <c r="M150" s="616"/>
      <c r="N150" s="616"/>
    </row>
    <row r="151" spans="1:14">
      <c r="A151" s="616"/>
      <c r="B151" s="616"/>
      <c r="C151" s="616"/>
      <c r="D151" s="616"/>
      <c r="E151" s="616"/>
      <c r="F151" s="616"/>
      <c r="G151" s="616"/>
      <c r="H151" s="616"/>
      <c r="I151" s="616"/>
      <c r="J151" s="616"/>
      <c r="K151" s="616"/>
      <c r="L151" s="616"/>
      <c r="M151" s="616"/>
      <c r="N151" s="616"/>
    </row>
    <row r="152" spans="1:14">
      <c r="A152" s="616"/>
      <c r="B152" s="616"/>
      <c r="C152" s="616"/>
      <c r="D152" s="616"/>
      <c r="E152" s="616"/>
      <c r="F152" s="616"/>
      <c r="G152" s="616"/>
      <c r="H152" s="616"/>
      <c r="I152" s="616"/>
      <c r="J152" s="616"/>
      <c r="K152" s="616"/>
      <c r="L152" s="616"/>
      <c r="M152" s="616"/>
      <c r="N152" s="616"/>
    </row>
    <row r="153" spans="1:14">
      <c r="A153" s="616"/>
      <c r="B153" s="616"/>
      <c r="C153" s="616"/>
      <c r="D153" s="616"/>
      <c r="E153" s="616"/>
      <c r="F153" s="616"/>
      <c r="G153" s="616"/>
      <c r="H153" s="616"/>
      <c r="I153" s="616"/>
      <c r="J153" s="616"/>
      <c r="K153" s="616"/>
      <c r="L153" s="616"/>
      <c r="M153" s="616"/>
      <c r="N153" s="616"/>
    </row>
    <row r="154" spans="1:14">
      <c r="A154" s="616"/>
      <c r="B154" s="616"/>
      <c r="C154" s="616"/>
      <c r="D154" s="616"/>
      <c r="E154" s="616"/>
      <c r="F154" s="616"/>
      <c r="G154" s="616"/>
      <c r="H154" s="616"/>
      <c r="I154" s="616"/>
      <c r="J154" s="616"/>
      <c r="K154" s="616"/>
      <c r="L154" s="616"/>
      <c r="M154" s="616"/>
      <c r="N154" s="616"/>
    </row>
    <row r="155" spans="1:14">
      <c r="A155" s="616"/>
      <c r="B155" s="616"/>
      <c r="C155" s="616"/>
      <c r="D155" s="616"/>
      <c r="E155" s="616"/>
      <c r="F155" s="616"/>
      <c r="G155" s="616"/>
      <c r="H155" s="616"/>
      <c r="I155" s="616"/>
      <c r="J155" s="616"/>
      <c r="K155" s="616"/>
      <c r="L155" s="616"/>
      <c r="M155" s="616"/>
      <c r="N155" s="616"/>
    </row>
    <row r="156" spans="1:14">
      <c r="A156" s="616"/>
      <c r="B156" s="616"/>
      <c r="C156" s="616"/>
      <c r="D156" s="616"/>
      <c r="E156" s="616"/>
      <c r="F156" s="616"/>
      <c r="G156" s="616"/>
      <c r="H156" s="616"/>
      <c r="I156" s="616"/>
      <c r="J156" s="616"/>
      <c r="K156" s="616"/>
      <c r="L156" s="616"/>
      <c r="M156" s="616"/>
      <c r="N156" s="616"/>
    </row>
    <row r="157" spans="1:14">
      <c r="A157" s="616"/>
      <c r="B157" s="616"/>
      <c r="C157" s="616"/>
      <c r="D157" s="616"/>
      <c r="E157" s="616"/>
      <c r="F157" s="616"/>
      <c r="G157" s="616"/>
      <c r="H157" s="616"/>
      <c r="I157" s="616"/>
      <c r="J157" s="616"/>
      <c r="K157" s="616"/>
      <c r="L157" s="616"/>
      <c r="M157" s="616"/>
      <c r="N157" s="616"/>
    </row>
    <row r="158" spans="1:14">
      <c r="A158" s="616"/>
      <c r="B158" s="616"/>
      <c r="C158" s="616"/>
      <c r="D158" s="616"/>
      <c r="E158" s="616"/>
      <c r="F158" s="616"/>
      <c r="G158" s="616"/>
      <c r="H158" s="616"/>
      <c r="I158" s="616"/>
      <c r="J158" s="616"/>
    </row>
    <row r="159" spans="1:14">
      <c r="A159" s="616"/>
      <c r="B159" s="616"/>
      <c r="C159" s="616"/>
      <c r="D159" s="616"/>
      <c r="E159" s="616"/>
      <c r="F159" s="616"/>
      <c r="G159" s="616"/>
      <c r="H159" s="616"/>
      <c r="I159" s="616"/>
      <c r="J159" s="616"/>
    </row>
    <row r="160" spans="1:14">
      <c r="A160" s="616"/>
      <c r="B160" s="616"/>
      <c r="C160" s="616"/>
      <c r="D160" s="616"/>
      <c r="E160" s="616"/>
      <c r="F160" s="616"/>
      <c r="G160" s="616"/>
      <c r="H160" s="616"/>
      <c r="I160" s="616"/>
      <c r="J160" s="616"/>
    </row>
    <row r="161" spans="1:10">
      <c r="A161" s="616"/>
      <c r="B161" s="616"/>
      <c r="C161" s="616"/>
      <c r="D161" s="616"/>
      <c r="E161" s="616"/>
      <c r="F161" s="616"/>
      <c r="G161" s="616"/>
      <c r="H161" s="616"/>
      <c r="I161" s="616"/>
      <c r="J161" s="616"/>
    </row>
    <row r="162" spans="1:10">
      <c r="A162" s="616"/>
      <c r="B162" s="616"/>
      <c r="C162" s="616"/>
      <c r="D162" s="616"/>
      <c r="E162" s="616"/>
      <c r="F162" s="616"/>
      <c r="G162" s="616"/>
      <c r="H162" s="616"/>
      <c r="I162" s="616"/>
      <c r="J162" s="616"/>
    </row>
    <row r="163" spans="1:10">
      <c r="A163" s="616"/>
      <c r="B163" s="616"/>
      <c r="C163" s="616"/>
      <c r="D163" s="616"/>
      <c r="E163" s="616"/>
      <c r="F163" s="616"/>
      <c r="G163" s="616"/>
      <c r="H163" s="616"/>
      <c r="I163" s="616"/>
      <c r="J163" s="616"/>
    </row>
    <row r="164" spans="1:10">
      <c r="A164" s="616"/>
      <c r="B164" s="616"/>
      <c r="C164" s="616"/>
      <c r="D164" s="616"/>
      <c r="E164" s="616"/>
      <c r="F164" s="616"/>
      <c r="G164" s="616"/>
      <c r="H164" s="616"/>
      <c r="I164" s="616"/>
      <c r="J164" s="616"/>
    </row>
  </sheetData>
  <sheetProtection password="D974" sheet="1" objects="1" scenarios="1"/>
  <protectedRanges>
    <protectedRange password="DD74" sqref="B3 B5:D7 A16:A17 D12:D17 E12 F13 G14 H15 J16 K17 A24:A25 D22:H25 J22:K25 A33:A34 D29:H34 J29:K34 A52:A53 A62:A65 D60:D65 G62:G65 I60:I65 J62:K65 A76:A77 D69 D72:D77 G72:G77 I72:K77 I69:K69 J38:K53 D38:H53" name="One"/>
  </protectedRanges>
  <mergeCells count="6">
    <mergeCell ref="A85:G85"/>
    <mergeCell ref="B3:F3"/>
    <mergeCell ref="C8:D8"/>
    <mergeCell ref="A9:A10"/>
    <mergeCell ref="E9:I9"/>
    <mergeCell ref="A82:E82"/>
  </mergeCells>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pageSetUpPr fitToPage="1"/>
  </sheetPr>
  <dimension ref="A1:G99"/>
  <sheetViews>
    <sheetView topLeftCell="A55" workbookViewId="0">
      <selection activeCell="B93" sqref="B93"/>
    </sheetView>
  </sheetViews>
  <sheetFormatPr defaultColWidth="9.1796875" defaultRowHeight="12.5"/>
  <cols>
    <col min="1" max="1" width="39.54296875" style="5" customWidth="1"/>
    <col min="2" max="2" width="16.54296875" style="81" customWidth="1"/>
    <col min="3" max="3" width="12.7265625" style="81" bestFit="1" customWidth="1"/>
    <col min="4" max="4" width="19.1796875" style="5" customWidth="1"/>
    <col min="5" max="5" width="35.453125" style="5" customWidth="1"/>
    <col min="6" max="6" width="12.54296875" style="5" bestFit="1" customWidth="1"/>
    <col min="7" max="7" width="12.7265625" style="5" bestFit="1" customWidth="1"/>
    <col min="8" max="16384" width="9.1796875" style="5"/>
  </cols>
  <sheetData>
    <row r="1" spans="1:5" ht="15.5">
      <c r="A1" s="1083" t="s">
        <v>255</v>
      </c>
      <c r="B1" s="1084"/>
      <c r="C1" s="76"/>
      <c r="D1" s="21"/>
      <c r="E1" s="21"/>
    </row>
    <row r="2" spans="1:5">
      <c r="A2" s="12"/>
      <c r="B2" s="77"/>
      <c r="C2" s="78"/>
      <c r="D2" s="22"/>
      <c r="E2" s="22"/>
    </row>
    <row r="3" spans="1:5" ht="12.75" customHeight="1">
      <c r="A3" s="138" t="s">
        <v>6</v>
      </c>
      <c r="B3" s="1085">
        <f>'Ex. 2 Self Score'!A4</f>
        <v>0</v>
      </c>
      <c r="C3" s="1086"/>
      <c r="D3" s="1087"/>
      <c r="E3" s="19"/>
    </row>
    <row r="4" spans="1:5" ht="13">
      <c r="A4" s="138" t="s">
        <v>8</v>
      </c>
      <c r="B4" s="92"/>
      <c r="C4" s="79"/>
      <c r="D4" s="80"/>
    </row>
    <row r="5" spans="1:5" ht="13.5" thickBot="1">
      <c r="A5" s="138" t="s">
        <v>9</v>
      </c>
      <c r="B5" s="141"/>
      <c r="C5" s="79"/>
      <c r="D5" s="80"/>
    </row>
    <row r="6" spans="1:5" ht="15.5">
      <c r="A6" s="142" t="s">
        <v>158</v>
      </c>
      <c r="B6" s="143" t="s">
        <v>46</v>
      </c>
      <c r="C6" s="144" t="s">
        <v>47</v>
      </c>
    </row>
    <row r="7" spans="1:5" ht="13">
      <c r="A7" s="159" t="s">
        <v>48</v>
      </c>
      <c r="B7" s="157"/>
      <c r="C7" s="158"/>
    </row>
    <row r="8" spans="1:5">
      <c r="A8" s="145" t="s">
        <v>91</v>
      </c>
      <c r="B8" s="146"/>
      <c r="C8" s="158" t="e">
        <f>B8/$B$4</f>
        <v>#DIV/0!</v>
      </c>
    </row>
    <row r="9" spans="1:5">
      <c r="A9" s="147" t="s">
        <v>92</v>
      </c>
      <c r="B9" s="146"/>
      <c r="C9" s="158" t="e">
        <f>B9/$B$4</f>
        <v>#DIV/0!</v>
      </c>
    </row>
    <row r="10" spans="1:5" ht="13">
      <c r="A10" s="149" t="s">
        <v>49</v>
      </c>
      <c r="B10" s="150">
        <f>SUM(B8:B9)</f>
        <v>0</v>
      </c>
      <c r="C10" s="150" t="e">
        <f>SUM(C8:C9)</f>
        <v>#DIV/0!</v>
      </c>
    </row>
    <row r="11" spans="1:5" s="6" customFormat="1" ht="13">
      <c r="A11" s="159" t="s">
        <v>50</v>
      </c>
      <c r="B11" s="160"/>
      <c r="C11" s="158"/>
    </row>
    <row r="12" spans="1:5">
      <c r="A12" s="151" t="s">
        <v>93</v>
      </c>
      <c r="B12" s="148"/>
      <c r="C12" s="158" t="e">
        <f t="shared" ref="C12:C27" si="0">B12/$B$4</f>
        <v>#DIV/0!</v>
      </c>
    </row>
    <row r="13" spans="1:5">
      <c r="A13" s="152" t="s">
        <v>94</v>
      </c>
      <c r="B13" s="148"/>
      <c r="C13" s="158" t="e">
        <f t="shared" si="0"/>
        <v>#DIV/0!</v>
      </c>
    </row>
    <row r="14" spans="1:5">
      <c r="A14" s="152" t="s">
        <v>95</v>
      </c>
      <c r="B14" s="148"/>
      <c r="C14" s="158" t="e">
        <f t="shared" si="0"/>
        <v>#DIV/0!</v>
      </c>
    </row>
    <row r="15" spans="1:5" ht="13.5" customHeight="1">
      <c r="A15" s="152" t="s">
        <v>96</v>
      </c>
      <c r="B15" s="148"/>
      <c r="C15" s="158" t="e">
        <f t="shared" si="0"/>
        <v>#DIV/0!</v>
      </c>
    </row>
    <row r="16" spans="1:5" s="6" customFormat="1" ht="13.5" customHeight="1">
      <c r="A16" s="152" t="s">
        <v>97</v>
      </c>
      <c r="B16" s="148"/>
      <c r="C16" s="158" t="e">
        <f t="shared" si="0"/>
        <v>#DIV/0!</v>
      </c>
    </row>
    <row r="17" spans="1:7">
      <c r="A17" s="152" t="s">
        <v>98</v>
      </c>
      <c r="B17" s="148"/>
      <c r="C17" s="158" t="e">
        <f t="shared" si="0"/>
        <v>#DIV/0!</v>
      </c>
    </row>
    <row r="18" spans="1:7">
      <c r="A18" s="152" t="s">
        <v>108</v>
      </c>
      <c r="B18" s="148"/>
      <c r="C18" s="158" t="e">
        <f t="shared" si="0"/>
        <v>#DIV/0!</v>
      </c>
    </row>
    <row r="19" spans="1:7">
      <c r="A19" s="152" t="s">
        <v>99</v>
      </c>
      <c r="B19" s="148"/>
      <c r="C19" s="158" t="e">
        <f t="shared" si="0"/>
        <v>#DIV/0!</v>
      </c>
    </row>
    <row r="20" spans="1:7">
      <c r="A20" s="152" t="s">
        <v>100</v>
      </c>
      <c r="B20" s="148"/>
      <c r="C20" s="158" t="e">
        <f t="shared" si="0"/>
        <v>#DIV/0!</v>
      </c>
      <c r="E20" s="71"/>
      <c r="F20" s="89"/>
      <c r="G20" s="82"/>
    </row>
    <row r="21" spans="1:7">
      <c r="A21" s="152" t="s">
        <v>101</v>
      </c>
      <c r="B21" s="148"/>
      <c r="C21" s="158" t="e">
        <f t="shared" si="0"/>
        <v>#DIV/0!</v>
      </c>
    </row>
    <row r="22" spans="1:7">
      <c r="A22" s="152" t="s">
        <v>102</v>
      </c>
      <c r="B22" s="148"/>
      <c r="C22" s="158" t="e">
        <f t="shared" si="0"/>
        <v>#DIV/0!</v>
      </c>
    </row>
    <row r="23" spans="1:7">
      <c r="A23" s="152" t="s">
        <v>103</v>
      </c>
      <c r="B23" s="148"/>
      <c r="C23" s="158" t="e">
        <f t="shared" si="0"/>
        <v>#DIV/0!</v>
      </c>
    </row>
    <row r="24" spans="1:7">
      <c r="A24" s="152" t="s">
        <v>104</v>
      </c>
      <c r="B24" s="148"/>
      <c r="C24" s="158" t="e">
        <f t="shared" si="0"/>
        <v>#DIV/0!</v>
      </c>
    </row>
    <row r="25" spans="1:7">
      <c r="A25" s="151" t="s">
        <v>106</v>
      </c>
      <c r="B25" s="148"/>
      <c r="C25" s="158" t="e">
        <f t="shared" si="0"/>
        <v>#DIV/0!</v>
      </c>
    </row>
    <row r="26" spans="1:7">
      <c r="A26" s="152" t="s">
        <v>105</v>
      </c>
      <c r="B26" s="148"/>
      <c r="C26" s="158" t="e">
        <f t="shared" si="0"/>
        <v>#DIV/0!</v>
      </c>
    </row>
    <row r="27" spans="1:7" ht="13.5" customHeight="1">
      <c r="A27" s="26" t="s">
        <v>142</v>
      </c>
      <c r="B27" s="148"/>
      <c r="C27" s="158" t="e">
        <f t="shared" si="0"/>
        <v>#DIV/0!</v>
      </c>
    </row>
    <row r="28" spans="1:7" ht="13">
      <c r="A28" s="149" t="s">
        <v>51</v>
      </c>
      <c r="B28" s="150">
        <f>SUM(B12:B27)</f>
        <v>0</v>
      </c>
      <c r="C28" s="150" t="e">
        <f>SUM(C12:C27)</f>
        <v>#DIV/0!</v>
      </c>
    </row>
    <row r="29" spans="1:7" s="6" customFormat="1" ht="13">
      <c r="A29" s="161" t="s">
        <v>52</v>
      </c>
      <c r="B29" s="160"/>
      <c r="C29" s="158"/>
    </row>
    <row r="30" spans="1:7">
      <c r="A30" s="151" t="s">
        <v>107</v>
      </c>
      <c r="B30" s="148"/>
      <c r="C30" s="158" t="e">
        <f t="shared" ref="C30:C38" si="1">B30/$B$4</f>
        <v>#DIV/0!</v>
      </c>
    </row>
    <row r="31" spans="1:7">
      <c r="A31" s="152" t="s">
        <v>108</v>
      </c>
      <c r="B31" s="148"/>
      <c r="C31" s="158" t="e">
        <f t="shared" si="1"/>
        <v>#DIV/0!</v>
      </c>
    </row>
    <row r="32" spans="1:7">
      <c r="A32" s="153" t="s">
        <v>109</v>
      </c>
      <c r="B32" s="148"/>
      <c r="C32" s="158" t="e">
        <f t="shared" si="1"/>
        <v>#DIV/0!</v>
      </c>
    </row>
    <row r="33" spans="1:3">
      <c r="A33" s="152" t="s">
        <v>110</v>
      </c>
      <c r="B33" s="148"/>
      <c r="C33" s="158" t="e">
        <f t="shared" si="1"/>
        <v>#DIV/0!</v>
      </c>
    </row>
    <row r="34" spans="1:3">
      <c r="A34" s="152" t="s">
        <v>111</v>
      </c>
      <c r="B34" s="148"/>
      <c r="C34" s="158" t="e">
        <f t="shared" si="1"/>
        <v>#DIV/0!</v>
      </c>
    </row>
    <row r="35" spans="1:3" ht="13.5" customHeight="1">
      <c r="A35" s="152" t="s">
        <v>112</v>
      </c>
      <c r="B35" s="148"/>
      <c r="C35" s="158" t="e">
        <f t="shared" si="1"/>
        <v>#DIV/0!</v>
      </c>
    </row>
    <row r="36" spans="1:3">
      <c r="A36" s="152" t="s">
        <v>113</v>
      </c>
      <c r="B36" s="148"/>
      <c r="C36" s="158" t="e">
        <f t="shared" si="1"/>
        <v>#DIV/0!</v>
      </c>
    </row>
    <row r="37" spans="1:3">
      <c r="A37" s="152" t="s">
        <v>114</v>
      </c>
      <c r="B37" s="148"/>
      <c r="C37" s="158" t="e">
        <f t="shared" si="1"/>
        <v>#DIV/0!</v>
      </c>
    </row>
    <row r="38" spans="1:3">
      <c r="A38" s="145" t="s">
        <v>115</v>
      </c>
      <c r="B38" s="148"/>
      <c r="C38" s="158" t="e">
        <f t="shared" si="1"/>
        <v>#DIV/0!</v>
      </c>
    </row>
    <row r="39" spans="1:3" ht="13">
      <c r="A39" s="126" t="s">
        <v>53</v>
      </c>
      <c r="B39" s="150">
        <f>SUM(B30:B38)</f>
        <v>0</v>
      </c>
      <c r="C39" s="150" t="e">
        <f>SUM(C30:C38)</f>
        <v>#DIV/0!</v>
      </c>
    </row>
    <row r="40" spans="1:3" s="6" customFormat="1" ht="13">
      <c r="A40" s="162" t="s">
        <v>54</v>
      </c>
      <c r="B40" s="160"/>
      <c r="C40" s="158"/>
    </row>
    <row r="41" spans="1:3">
      <c r="A41" s="145" t="s">
        <v>116</v>
      </c>
      <c r="B41" s="146"/>
      <c r="C41" s="158" t="e">
        <f>B41/$B$4</f>
        <v>#DIV/0!</v>
      </c>
    </row>
    <row r="42" spans="1:3">
      <c r="A42" s="145" t="s">
        <v>117</v>
      </c>
      <c r="B42" s="146"/>
      <c r="C42" s="158" t="e">
        <f>B42/$B$4</f>
        <v>#DIV/0!</v>
      </c>
    </row>
    <row r="43" spans="1:3" ht="13.5" customHeight="1">
      <c r="A43" s="154" t="s">
        <v>55</v>
      </c>
      <c r="B43" s="150">
        <f>SUM(B41:B42)</f>
        <v>0</v>
      </c>
      <c r="C43" s="150" t="e">
        <f>SUM(C41:C42)</f>
        <v>#DIV/0!</v>
      </c>
    </row>
    <row r="44" spans="1:3" s="6" customFormat="1" ht="13">
      <c r="A44" s="162" t="s">
        <v>56</v>
      </c>
      <c r="B44" s="160"/>
      <c r="C44" s="158"/>
    </row>
    <row r="45" spans="1:3" ht="13.5" customHeight="1">
      <c r="A45" s="145" t="s">
        <v>118</v>
      </c>
      <c r="B45" s="146"/>
      <c r="C45" s="158" t="e">
        <f>B45/$B$4</f>
        <v>#DIV/0!</v>
      </c>
    </row>
    <row r="46" spans="1:3">
      <c r="A46" s="145" t="s">
        <v>119</v>
      </c>
      <c r="B46" s="146"/>
      <c r="C46" s="158" t="e">
        <f>B46/$B$4</f>
        <v>#DIV/0!</v>
      </c>
    </row>
    <row r="47" spans="1:3">
      <c r="A47" s="145" t="s">
        <v>120</v>
      </c>
      <c r="B47" s="146"/>
      <c r="C47" s="158" t="e">
        <f>B47/$B$4</f>
        <v>#DIV/0!</v>
      </c>
    </row>
    <row r="48" spans="1:3" ht="13">
      <c r="A48" s="149" t="s">
        <v>57</v>
      </c>
      <c r="B48" s="150">
        <f>SUM(B45:B47)</f>
        <v>0</v>
      </c>
      <c r="C48" s="150" t="e">
        <f>SUM(C45:C47)</f>
        <v>#DIV/0!</v>
      </c>
    </row>
    <row r="49" spans="1:3" s="6" customFormat="1" ht="13.5" customHeight="1">
      <c r="A49" s="163" t="s">
        <v>58</v>
      </c>
      <c r="B49" s="164"/>
      <c r="C49" s="158"/>
    </row>
    <row r="50" spans="1:3">
      <c r="A50" s="147" t="s">
        <v>121</v>
      </c>
      <c r="B50" s="148"/>
      <c r="C50" s="158" t="e">
        <f>B50/$B$4</f>
        <v>#DIV/0!</v>
      </c>
    </row>
    <row r="51" spans="1:3">
      <c r="A51" s="145" t="s">
        <v>88</v>
      </c>
      <c r="B51" s="148"/>
      <c r="C51" s="158" t="e">
        <f>B51/$B$4</f>
        <v>#DIV/0!</v>
      </c>
    </row>
    <row r="52" spans="1:3">
      <c r="A52" s="155" t="s">
        <v>87</v>
      </c>
      <c r="B52" s="148"/>
      <c r="C52" s="158" t="e">
        <f>B52/$B$4</f>
        <v>#DIV/0!</v>
      </c>
    </row>
    <row r="53" spans="1:3">
      <c r="A53" s="145" t="s">
        <v>122</v>
      </c>
      <c r="B53" s="148"/>
      <c r="C53" s="158" t="e">
        <f>B53/$B$4</f>
        <v>#DIV/0!</v>
      </c>
    </row>
    <row r="54" spans="1:3">
      <c r="A54" s="145" t="s">
        <v>123</v>
      </c>
      <c r="B54" s="148"/>
      <c r="C54" s="158" t="e">
        <f>B54/$B$4</f>
        <v>#DIV/0!</v>
      </c>
    </row>
    <row r="55" spans="1:3" ht="13">
      <c r="A55" s="149" t="s">
        <v>59</v>
      </c>
      <c r="B55" s="150">
        <f>SUM(B50:B54)</f>
        <v>0</v>
      </c>
      <c r="C55" s="150" t="e">
        <f>SUM(C50:C54)</f>
        <v>#DIV/0!</v>
      </c>
    </row>
    <row r="56" spans="1:3" s="6" customFormat="1" ht="13">
      <c r="A56" s="163" t="s">
        <v>60</v>
      </c>
      <c r="B56" s="165"/>
      <c r="C56" s="158"/>
    </row>
    <row r="57" spans="1:3">
      <c r="A57" s="151" t="s">
        <v>124</v>
      </c>
      <c r="B57" s="148"/>
      <c r="C57" s="158" t="e">
        <f t="shared" ref="C57:C72" si="2">B57/$B$4</f>
        <v>#DIV/0!</v>
      </c>
    </row>
    <row r="58" spans="1:3">
      <c r="A58" s="152" t="s">
        <v>125</v>
      </c>
      <c r="B58" s="148"/>
      <c r="C58" s="158" t="e">
        <f t="shared" si="2"/>
        <v>#DIV/0!</v>
      </c>
    </row>
    <row r="59" spans="1:3">
      <c r="A59" s="152" t="s">
        <v>126</v>
      </c>
      <c r="B59" s="148"/>
      <c r="C59" s="158" t="e">
        <f t="shared" si="2"/>
        <v>#DIV/0!</v>
      </c>
    </row>
    <row r="60" spans="1:3">
      <c r="A60" s="152" t="s">
        <v>127</v>
      </c>
      <c r="B60" s="148"/>
      <c r="C60" s="158" t="e">
        <f t="shared" si="2"/>
        <v>#DIV/0!</v>
      </c>
    </row>
    <row r="61" spans="1:3">
      <c r="A61" s="152" t="s">
        <v>128</v>
      </c>
      <c r="B61" s="148"/>
      <c r="C61" s="158" t="e">
        <f t="shared" si="2"/>
        <v>#DIV/0!</v>
      </c>
    </row>
    <row r="62" spans="1:3">
      <c r="A62" s="152" t="s">
        <v>129</v>
      </c>
      <c r="B62" s="148"/>
      <c r="C62" s="158" t="e">
        <f t="shared" si="2"/>
        <v>#DIV/0!</v>
      </c>
    </row>
    <row r="63" spans="1:3">
      <c r="A63" s="152" t="s">
        <v>130</v>
      </c>
      <c r="B63" s="148"/>
      <c r="C63" s="158" t="e">
        <f t="shared" si="2"/>
        <v>#DIV/0!</v>
      </c>
    </row>
    <row r="64" spans="1:3">
      <c r="A64" s="152" t="s">
        <v>131</v>
      </c>
      <c r="B64" s="148"/>
      <c r="C64" s="158" t="e">
        <f t="shared" si="2"/>
        <v>#DIV/0!</v>
      </c>
    </row>
    <row r="65" spans="1:4">
      <c r="A65" s="153" t="s">
        <v>132</v>
      </c>
      <c r="B65" s="148"/>
      <c r="C65" s="158" t="e">
        <f t="shared" si="2"/>
        <v>#DIV/0!</v>
      </c>
    </row>
    <row r="66" spans="1:4">
      <c r="A66" s="156" t="s">
        <v>133</v>
      </c>
      <c r="B66" s="148"/>
      <c r="C66" s="158" t="e">
        <f t="shared" si="2"/>
        <v>#DIV/0!</v>
      </c>
    </row>
    <row r="67" spans="1:4">
      <c r="A67" s="156" t="s">
        <v>134</v>
      </c>
      <c r="B67" s="148"/>
      <c r="C67" s="158" t="e">
        <f t="shared" si="2"/>
        <v>#DIV/0!</v>
      </c>
    </row>
    <row r="68" spans="1:4">
      <c r="A68" s="156" t="s">
        <v>135</v>
      </c>
      <c r="B68" s="148"/>
      <c r="C68" s="158" t="e">
        <f t="shared" si="2"/>
        <v>#DIV/0!</v>
      </c>
    </row>
    <row r="69" spans="1:4">
      <c r="A69" s="156" t="s">
        <v>136</v>
      </c>
      <c r="B69" s="148"/>
      <c r="C69" s="158" t="e">
        <f t="shared" si="2"/>
        <v>#DIV/0!</v>
      </c>
    </row>
    <row r="70" spans="1:4" ht="26.25" customHeight="1">
      <c r="A70" s="153" t="s">
        <v>90</v>
      </c>
      <c r="B70" s="148"/>
      <c r="C70" s="158" t="e">
        <f t="shared" si="2"/>
        <v>#DIV/0!</v>
      </c>
    </row>
    <row r="71" spans="1:4">
      <c r="A71" s="153" t="s">
        <v>137</v>
      </c>
      <c r="B71" s="148"/>
      <c r="C71" s="158" t="e">
        <f t="shared" si="2"/>
        <v>#DIV/0!</v>
      </c>
    </row>
    <row r="72" spans="1:4">
      <c r="A72" s="152" t="s">
        <v>138</v>
      </c>
      <c r="B72" s="148"/>
      <c r="C72" s="158" t="e">
        <f t="shared" si="2"/>
        <v>#DIV/0!</v>
      </c>
    </row>
    <row r="73" spans="1:4" ht="12.75" customHeight="1">
      <c r="A73" s="149" t="s">
        <v>61</v>
      </c>
      <c r="B73" s="150">
        <f>SUM(B57:B72)</f>
        <v>0</v>
      </c>
      <c r="C73" s="150" t="e">
        <f>SUM(C57:C72)</f>
        <v>#DIV/0!</v>
      </c>
    </row>
    <row r="74" spans="1:4" s="6" customFormat="1" ht="13">
      <c r="A74" s="162" t="s">
        <v>143</v>
      </c>
      <c r="B74" s="160"/>
      <c r="C74" s="158"/>
    </row>
    <row r="75" spans="1:4" ht="13.5" customHeight="1">
      <c r="A75" s="145" t="s">
        <v>145</v>
      </c>
      <c r="B75" s="146"/>
      <c r="C75" s="158" t="e">
        <f>B75/$B$4</f>
        <v>#DIV/0!</v>
      </c>
      <c r="D75" s="81"/>
    </row>
    <row r="76" spans="1:4" ht="12.75" customHeight="1" thickBot="1">
      <c r="A76" s="171" t="s">
        <v>144</v>
      </c>
      <c r="B76" s="172">
        <f>SUM(B75)</f>
        <v>0</v>
      </c>
      <c r="C76" s="172" t="e">
        <f>SUM(C75)</f>
        <v>#DIV/0!</v>
      </c>
      <c r="D76" s="81"/>
    </row>
    <row r="77" spans="1:4" ht="16" thickBot="1">
      <c r="A77" s="119" t="s">
        <v>62</v>
      </c>
      <c r="B77" s="174">
        <f>SUM(B73,B55,B48,B43,B39,B28,B10,B76)</f>
        <v>0</v>
      </c>
      <c r="C77" s="173" t="e">
        <f>SUM(C73,C55,C48,C43,C39,C28,C10,C76)</f>
        <v>#DIV/0!</v>
      </c>
    </row>
    <row r="78" spans="1:4" ht="15.5">
      <c r="A78" s="20"/>
      <c r="B78" s="88"/>
      <c r="C78" s="88"/>
    </row>
    <row r="79" spans="1:4" ht="13" thickBot="1"/>
    <row r="80" spans="1:4" s="85" customFormat="1" ht="16" thickBot="1">
      <c r="A80" s="169" t="s">
        <v>162</v>
      </c>
      <c r="B80" s="140" t="s">
        <v>46</v>
      </c>
      <c r="C80" s="170" t="s">
        <v>47</v>
      </c>
    </row>
    <row r="81" spans="1:5" s="85" customFormat="1" ht="13">
      <c r="A81" s="166" t="s">
        <v>146</v>
      </c>
      <c r="B81" s="168"/>
      <c r="C81" s="167"/>
    </row>
    <row r="82" spans="1:5" s="85" customFormat="1">
      <c r="A82" s="145" t="s">
        <v>155</v>
      </c>
      <c r="B82" s="148"/>
      <c r="C82" s="158" t="e">
        <f>B82/$B$4</f>
        <v>#DIV/0!</v>
      </c>
      <c r="E82" s="85" t="s">
        <v>171</v>
      </c>
    </row>
    <row r="83" spans="1:5">
      <c r="A83" s="145" t="s">
        <v>156</v>
      </c>
      <c r="B83" s="148"/>
      <c r="C83" s="158" t="e">
        <f>B83/$B$4</f>
        <v>#DIV/0!</v>
      </c>
    </row>
    <row r="84" spans="1:5">
      <c r="A84" s="26" t="s">
        <v>153</v>
      </c>
      <c r="B84" s="148"/>
      <c r="C84" s="158" t="e">
        <f>B84/$B$4</f>
        <v>#DIV/0!</v>
      </c>
    </row>
    <row r="85" spans="1:5" ht="13">
      <c r="A85" s="149" t="s">
        <v>147</v>
      </c>
      <c r="B85" s="150">
        <f>SUM(B82:B84)</f>
        <v>0</v>
      </c>
      <c r="C85" s="150" t="e">
        <f>SUM(C82:C84)</f>
        <v>#DIV/0!</v>
      </c>
    </row>
    <row r="86" spans="1:5" s="6" customFormat="1" ht="13">
      <c r="A86" s="163" t="s">
        <v>157</v>
      </c>
      <c r="B86" s="164"/>
      <c r="C86" s="158"/>
    </row>
    <row r="87" spans="1:5">
      <c r="A87" s="26" t="s">
        <v>148</v>
      </c>
      <c r="B87" s="146"/>
      <c r="C87" s="158" t="e">
        <f>B87/$B$4</f>
        <v>#DIV/0!</v>
      </c>
    </row>
    <row r="88" spans="1:5">
      <c r="A88" s="26" t="s">
        <v>148</v>
      </c>
      <c r="B88" s="146"/>
      <c r="C88" s="158" t="e">
        <f>B88/$B$4</f>
        <v>#DIV/0!</v>
      </c>
    </row>
    <row r="89" spans="1:5">
      <c r="A89" s="26" t="s">
        <v>148</v>
      </c>
      <c r="B89" s="146"/>
      <c r="C89" s="158" t="e">
        <f>B89/$B$4</f>
        <v>#DIV/0!</v>
      </c>
    </row>
    <row r="90" spans="1:5" ht="13">
      <c r="A90" s="149" t="s">
        <v>149</v>
      </c>
      <c r="B90" s="150">
        <f>SUM(B87:B89)</f>
        <v>0</v>
      </c>
      <c r="C90" s="150" t="e">
        <f>SUM(C87:C89)</f>
        <v>#DIV/0!</v>
      </c>
    </row>
    <row r="91" spans="1:5" s="6" customFormat="1" ht="13">
      <c r="A91" s="163" t="s">
        <v>150</v>
      </c>
      <c r="B91" s="164"/>
      <c r="C91" s="158"/>
    </row>
    <row r="92" spans="1:5">
      <c r="A92" s="145" t="s">
        <v>151</v>
      </c>
      <c r="B92" s="146"/>
      <c r="C92" s="158" t="e">
        <f>B92/$B$4</f>
        <v>#DIV/0!</v>
      </c>
    </row>
    <row r="93" spans="1:5">
      <c r="A93" s="345" t="s">
        <v>275</v>
      </c>
      <c r="B93" s="160">
        <f>B4*140</f>
        <v>0</v>
      </c>
      <c r="C93" s="158" t="e">
        <f>B93/$B$4</f>
        <v>#DIV/0!</v>
      </c>
    </row>
    <row r="94" spans="1:5">
      <c r="A94" s="145" t="s">
        <v>174</v>
      </c>
      <c r="B94" s="146"/>
      <c r="C94" s="158"/>
    </row>
    <row r="95" spans="1:5" ht="13">
      <c r="A95" s="149" t="s">
        <v>152</v>
      </c>
      <c r="B95" s="150">
        <f>SUM(B92:B94)</f>
        <v>0</v>
      </c>
      <c r="C95" s="150" t="e">
        <f>SUM(C92:C94)</f>
        <v>#DIV/0!</v>
      </c>
    </row>
    <row r="96" spans="1:5" ht="13">
      <c r="A96" s="24"/>
      <c r="B96" s="83"/>
      <c r="C96" s="83"/>
    </row>
    <row r="97" spans="1:2">
      <c r="A97" s="85" t="s">
        <v>159</v>
      </c>
      <c r="B97" s="86"/>
    </row>
    <row r="98" spans="1:2">
      <c r="A98" s="87" t="s">
        <v>154</v>
      </c>
      <c r="B98" s="86"/>
    </row>
    <row r="99" spans="1:2">
      <c r="A99" s="87"/>
      <c r="B99" s="86"/>
    </row>
  </sheetData>
  <sheetProtection password="D974" sheet="1" formatCells="0" formatColumns="0" formatRows="0"/>
  <protectedRanges>
    <protectedRange password="DD74" sqref="B3:B5 B8:B9 B12:B27 A27 B30:B38 B41:B42 B45:B47 B50:B54 B57:B72 B75 B82:B84 A84 A87:B89 B92:B94" name="Range1"/>
  </protectedRanges>
  <customSheetViews>
    <customSheetView guid="{F3266ED3-6F7A-425F-BC9F-A305E266C173}" fitToPage="1" showRuler="0">
      <selection activeCell="E44" sqref="E44"/>
      <pageMargins left="0.75" right="0.75" top="1" bottom="1" header="0.5" footer="0.5"/>
      <pageSetup scale="95" fitToHeight="2" orientation="portrait" r:id="rId1"/>
      <headerFooter alignWithMargins="0"/>
    </customSheetView>
  </customSheetViews>
  <mergeCells count="2">
    <mergeCell ref="A1:B1"/>
    <mergeCell ref="B3:D3"/>
  </mergeCells>
  <phoneticPr fontId="15" type="noConversion"/>
  <pageMargins left="0.75" right="0.75" top="1" bottom="1" header="0.5" footer="0.5"/>
  <pageSetup fitToHeight="2"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Instructions</vt:lpstr>
      <vt:lpstr>Ex. 2 Self Score</vt:lpstr>
      <vt:lpstr>Ex. 3 Application Form</vt:lpstr>
      <vt:lpstr>Ex. 10 - Repl. Unit Analysis</vt:lpstr>
      <vt:lpstr>Ex. 23 - Scope of Work</vt:lpstr>
      <vt:lpstr>Scope of Work Example</vt:lpstr>
      <vt:lpstr>Ex. 24 - Rehab Budget Rental</vt:lpstr>
      <vt:lpstr>Ex. 24 - Rehab Budget-Ownership</vt:lpstr>
      <vt:lpstr>Ex. 25 - Operating Budget</vt:lpstr>
      <vt:lpstr>Exhibit 26 - 30 Year Proforma</vt:lpstr>
      <vt:lpstr>Exhibit 27 - Financial Summary </vt:lpstr>
      <vt:lpstr>Ex 28 - Unit Affordability</vt:lpstr>
      <vt:lpstr>Unit Aff Example Rental</vt:lpstr>
      <vt:lpstr>Ex. 28 - Unit Aff-Ownership</vt:lpstr>
      <vt:lpstr>Unit Aff Example Ownership</vt:lpstr>
      <vt:lpstr>Ex 29 Displacment Prevention</vt:lpstr>
      <vt:lpstr>Ex 30 Aff Sales Price </vt:lpstr>
      <vt:lpstr>'Ex. 24 - Rehab Budget-Ownership'!affsf</vt:lpstr>
      <vt:lpstr>'Ex. 24 - Rehab Budget-Ownership'!affunits</vt:lpstr>
      <vt:lpstr>'Ex 28 - Unit Affordability'!Print_Area</vt:lpstr>
      <vt:lpstr>'Ex 29 Displacment Prevention'!Print_Area</vt:lpstr>
      <vt:lpstr>'Ex 30 Aff Sales Price '!Print_Area</vt:lpstr>
      <vt:lpstr>'Ex. 23 - Scope of Work'!Print_Area</vt:lpstr>
      <vt:lpstr>'Ex. 25 - Operating Budget'!Print_Area</vt:lpstr>
      <vt:lpstr>'Ex 30 Aff Sales Price '!PrintRange</vt:lpstr>
    </vt:vector>
  </TitlesOfParts>
  <Company>CEDA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Downton</dc:creator>
  <cp:lastModifiedBy>Rush, Esther K.</cp:lastModifiedBy>
  <cp:lastPrinted>2019-08-01T15:16:14Z</cp:lastPrinted>
  <dcterms:created xsi:type="dcterms:W3CDTF">2005-07-05T20:27:42Z</dcterms:created>
  <dcterms:modified xsi:type="dcterms:W3CDTF">2019-08-23T19:22:22Z</dcterms:modified>
</cp:coreProperties>
</file>